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7752" activeTab="2"/>
  </bookViews>
  <sheets>
    <sheet name="bia" sheetId="72" r:id="rId1"/>
    <sheet name="1.GDP" sheetId="67" r:id="rId2"/>
    <sheet name="2.Nong nghiep" sheetId="62" r:id="rId3"/>
    <sheet name="3.Cay hang nam" sheetId="63" r:id="rId4"/>
    <sheet name="4. Cay lau nam" sheetId="73" r:id="rId5"/>
    <sheet name="5.Chan nuoi" sheetId="68" r:id="rId6"/>
    <sheet name="6. SP chan nuoi" sheetId="69" r:id="rId7"/>
    <sheet name="7.Lam nghiep" sheetId="70" r:id="rId8"/>
    <sheet name="8.Thủy sản" sheetId="71" r:id="rId9"/>
    <sheet name="9.IIPthang" sheetId="55" r:id="rId10"/>
    <sheet name="10.IIPquy" sheetId="56" r:id="rId11"/>
    <sheet name="11.SPCNthang" sheetId="57" r:id="rId12"/>
    <sheet name="12.SPCNquy" sheetId="58" r:id="rId13"/>
    <sheet name="13.VĐTTXH" sheetId="59" r:id="rId14"/>
    <sheet name="14.VonNSNNthang" sheetId="60" r:id="rId15"/>
    <sheet name="15.VonNSNNquy" sheetId="61" r:id="rId16"/>
    <sheet name="16.DTBLthang" sheetId="21" r:id="rId17"/>
    <sheet name="17.DTBLquy" sheetId="48" r:id="rId18"/>
    <sheet name="18.DTLuutruthang" sheetId="49" r:id="rId19"/>
    <sheet name="19.DTluutruquy" sheetId="50" r:id="rId20"/>
    <sheet name="20.CPI" sheetId="26" r:id="rId21"/>
    <sheet name="21.DT vận tải" sheetId="52" r:id="rId22"/>
    <sheet name="22. DT Vtai quy" sheetId="53" r:id="rId23"/>
    <sheet name="23.Vantaithang" sheetId="47" r:id="rId24"/>
    <sheet name="24.Vantaiquy" sheetId="33" r:id="rId25"/>
    <sheet name="25.XHMT" sheetId="3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 localSheetId="1">'[1]PNT-QUOT-#3'!#REF!</definedName>
    <definedName name="\0" localSheetId="10">'[2]PNT-QUOT-#3'!#REF!</definedName>
    <definedName name="\0" localSheetId="12">'[2]PNT-QUOT-#3'!#REF!</definedName>
    <definedName name="\0" localSheetId="13">'[1]PNT-QUOT-#3'!#REF!</definedName>
    <definedName name="\0" localSheetId="14">'[1]PNT-QUOT-#3'!#REF!</definedName>
    <definedName name="\0" localSheetId="15">'[1]PNT-QUOT-#3'!#REF!</definedName>
    <definedName name="\0" localSheetId="16">'[2]PNT-QUOT-#3'!#REF!</definedName>
    <definedName name="\0" localSheetId="17">'[2]PNT-QUOT-#3'!#REF!</definedName>
    <definedName name="\0" localSheetId="18">'[2]PNT-QUOT-#3'!#REF!</definedName>
    <definedName name="\0" localSheetId="19">'[2]PNT-QUOT-#3'!#REF!</definedName>
    <definedName name="\0" localSheetId="2">'[1]PNT-QUOT-#3'!#REF!</definedName>
    <definedName name="\0" localSheetId="23">'[2]PNT-QUOT-#3'!#REF!</definedName>
    <definedName name="\0" localSheetId="3">'[2]PNT-QUOT-#3'!#REF!</definedName>
    <definedName name="\0">'[2]PNT-QUOT-#3'!#REF!</definedName>
    <definedName name="\z" localSheetId="1">'[1]COAT&amp;WRAP-QIOT-#3'!#REF!</definedName>
    <definedName name="\z" localSheetId="10">'[2]COAT&amp;WRAP-QIOT-#3'!#REF!</definedName>
    <definedName name="\z" localSheetId="12">'[2]COAT&amp;WRAP-QIOT-#3'!#REF!</definedName>
    <definedName name="\z" localSheetId="13">'[1]COAT&amp;WRAP-QIOT-#3'!#REF!</definedName>
    <definedName name="\z" localSheetId="14">'[1]COAT&amp;WRAP-QIOT-#3'!#REF!</definedName>
    <definedName name="\z" localSheetId="15">'[1]COAT&amp;WRAP-QIOT-#3'!#REF!</definedName>
    <definedName name="\z" localSheetId="16">'[2]COAT&amp;WRAP-QIOT-#3'!#REF!</definedName>
    <definedName name="\z" localSheetId="17">'[2]COAT&amp;WRAP-QIOT-#3'!#REF!</definedName>
    <definedName name="\z" localSheetId="18">'[2]COAT&amp;WRAP-QIOT-#3'!#REF!</definedName>
    <definedName name="\z" localSheetId="19">'[2]COAT&amp;WRAP-QIOT-#3'!#REF!</definedName>
    <definedName name="\z" localSheetId="2">'[1]COAT&amp;WRAP-QIOT-#3'!#REF!</definedName>
    <definedName name="\z" localSheetId="23">'[2]COAT&amp;WRAP-QIOT-#3'!#REF!</definedName>
    <definedName name="\z" localSheetId="3">'[2]COAT&amp;WRAP-QIOT-#3'!#REF!</definedName>
    <definedName name="\z">'[2]COAT&amp;WRAP-QIOT-#3'!#REF!</definedName>
    <definedName name="_________h1" localSheetId="1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19" hidden="1">{"'TDTGT (theo Dphuong)'!$A$4:$F$75"}</definedName>
    <definedName name="_________h1" localSheetId="2" hidden="1">{"'TDTGT (theo Dphuong)'!$A$4:$F$75"}</definedName>
    <definedName name="_________h1" localSheetId="20" hidden="1">{"'TDTGT (theo Dphuong)'!$A$4:$F$75"}</definedName>
    <definedName name="_________h1" localSheetId="3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19" hidden="1">{"'TDTGT (theo Dphuong)'!$A$4:$F$75"}</definedName>
    <definedName name="________h1" localSheetId="2" hidden="1">{"'TDTGT (theo Dphuong)'!$A$4:$F$75"}</definedName>
    <definedName name="________h1" localSheetId="20" hidden="1">{"'TDTGT (theo Dphuong)'!$A$4:$F$75"}</definedName>
    <definedName name="________h1" localSheetId="3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19" hidden="1">{"'TDTGT (theo Dphuong)'!$A$4:$F$75"}</definedName>
    <definedName name="_______h1" localSheetId="2" hidden="1">{"'TDTGT (theo Dphuong)'!$A$4:$F$75"}</definedName>
    <definedName name="_______h1" localSheetId="20" hidden="1">{"'TDTGT (theo Dphuong)'!$A$4:$F$75"}</definedName>
    <definedName name="_______h1" localSheetId="3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19" hidden="1">{#N/A,#N/A,FALSE,"Chung"}</definedName>
    <definedName name="______B5" localSheetId="2" hidden="1">{#N/A,#N/A,FALSE,"Chung"}</definedName>
    <definedName name="______B5" localSheetId="20" hidden="1">{#N/A,#N/A,FALSE,"Chung"}</definedName>
    <definedName name="______B5" localSheetId="3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19" hidden="1">{"'TDTGT (theo Dphuong)'!$A$4:$F$75"}</definedName>
    <definedName name="______h1" localSheetId="2" hidden="1">{"'TDTGT (theo Dphuong)'!$A$4:$F$75"}</definedName>
    <definedName name="______h1" localSheetId="20" hidden="1">{"'TDTGT (theo Dphuong)'!$A$4:$F$75"}</definedName>
    <definedName name="______h1" localSheetId="3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19" hidden="1">{"'TDTGT (theo Dphuong)'!$A$4:$F$75"}</definedName>
    <definedName name="______h2" localSheetId="2" hidden="1">{"'TDTGT (theo Dphuong)'!$A$4:$F$75"}</definedName>
    <definedName name="______h2" localSheetId="20" hidden="1">{"'TDTGT (theo Dphuong)'!$A$4:$F$75"}</definedName>
    <definedName name="______h2" localSheetId="3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19" hidden="1">{#N/A,#N/A,FALSE,"Chung"}</definedName>
    <definedName name="_____B5" localSheetId="2" hidden="1">{#N/A,#N/A,FALSE,"Chung"}</definedName>
    <definedName name="_____B5" localSheetId="20" hidden="1">{#N/A,#N/A,FALSE,"Chung"}</definedName>
    <definedName name="_____B5" localSheetId="3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19" hidden="1">{"'TDTGT (theo Dphuong)'!$A$4:$F$75"}</definedName>
    <definedName name="_____h1" localSheetId="2" hidden="1">{"'TDTGT (theo Dphuong)'!$A$4:$F$75"}</definedName>
    <definedName name="_____h1" localSheetId="20" hidden="1">{"'TDTGT (theo Dphuong)'!$A$4:$F$75"}</definedName>
    <definedName name="_____h1" localSheetId="3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19" hidden="1">{"'TDTGT (theo Dphuong)'!$A$4:$F$75"}</definedName>
    <definedName name="_____h2" localSheetId="2" hidden="1">{"'TDTGT (theo Dphuong)'!$A$4:$F$75"}</definedName>
    <definedName name="_____h2" localSheetId="20" hidden="1">{"'TDTGT (theo Dphuong)'!$A$4:$F$75"}</definedName>
    <definedName name="_____h2" localSheetId="3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19" hidden="1">{#N/A,#N/A,FALSE,"Chung"}</definedName>
    <definedName name="____B5" localSheetId="2" hidden="1">{#N/A,#N/A,FALSE,"Chung"}</definedName>
    <definedName name="____B5" localSheetId="20" hidden="1">{#N/A,#N/A,FALSE,"Chung"}</definedName>
    <definedName name="____B5" localSheetId="3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19" hidden="1">{"'TDTGT (theo Dphuong)'!$A$4:$F$75"}</definedName>
    <definedName name="____h1" localSheetId="2" hidden="1">{"'TDTGT (theo Dphuong)'!$A$4:$F$75"}</definedName>
    <definedName name="____h1" localSheetId="20" hidden="1">{"'TDTGT (theo Dphuong)'!$A$4:$F$75"}</definedName>
    <definedName name="____h1" localSheetId="3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19" hidden="1">{"'TDTGT (theo Dphuong)'!$A$4:$F$75"}</definedName>
    <definedName name="____h2" localSheetId="2" hidden="1">{"'TDTGT (theo Dphuong)'!$A$4:$F$75"}</definedName>
    <definedName name="____h2" localSheetId="20" hidden="1">{"'TDTGT (theo Dphuong)'!$A$4:$F$75"}</definedName>
    <definedName name="____h2" localSheetId="3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19" hidden="1">{#N/A,#N/A,FALSE,"Chung"}</definedName>
    <definedName name="___B5" localSheetId="2" hidden="1">{#N/A,#N/A,FALSE,"Chung"}</definedName>
    <definedName name="___B5" localSheetId="20" hidden="1">{#N/A,#N/A,FALSE,"Chung"}</definedName>
    <definedName name="___B5" localSheetId="3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19" hidden="1">{"'TDTGT (theo Dphuong)'!$A$4:$F$75"}</definedName>
    <definedName name="___h1" localSheetId="2" hidden="1">{"'TDTGT (theo Dphuong)'!$A$4:$F$75"}</definedName>
    <definedName name="___h1" localSheetId="20" hidden="1">{"'TDTGT (theo Dphuong)'!$A$4:$F$75"}</definedName>
    <definedName name="___h1" localSheetId="3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19" hidden="1">{"'TDTGT (theo Dphuong)'!$A$4:$F$75"}</definedName>
    <definedName name="___h2" localSheetId="2" hidden="1">{"'TDTGT (theo Dphuong)'!$A$4:$F$75"}</definedName>
    <definedName name="___h2" localSheetId="20" hidden="1">{"'TDTGT (theo Dphuong)'!$A$4:$F$75"}</definedName>
    <definedName name="___h2" localSheetId="3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19" hidden="1">{#N/A,#N/A,FALSE,"Chung"}</definedName>
    <definedName name="__B5" localSheetId="2" hidden="1">{#N/A,#N/A,FALSE,"Chung"}</definedName>
    <definedName name="__B5" localSheetId="20" hidden="1">{#N/A,#N/A,FALSE,"Chung"}</definedName>
    <definedName name="__B5" localSheetId="3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19" hidden="1">{"'TDTGT (theo Dphuong)'!$A$4:$F$75"}</definedName>
    <definedName name="__h1" localSheetId="2" hidden="1">{"'TDTGT (theo Dphuong)'!$A$4:$F$75"}</definedName>
    <definedName name="__h1" localSheetId="20" hidden="1">{"'TDTGT (theo Dphuong)'!$A$4:$F$75"}</definedName>
    <definedName name="__h1" localSheetId="3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19" hidden="1">{"'TDTGT (theo Dphuong)'!$A$4:$F$75"}</definedName>
    <definedName name="__h2" localSheetId="2" hidden="1">{"'TDTGT (theo Dphuong)'!$A$4:$F$75"}</definedName>
    <definedName name="__h2" localSheetId="20" hidden="1">{"'TDTGT (theo Dphuong)'!$A$4:$F$75"}</definedName>
    <definedName name="__h2" localSheetId="3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19" hidden="1">{#N/A,#N/A,FALSE,"Chung"}</definedName>
    <definedName name="_B5" localSheetId="2" hidden="1">{#N/A,#N/A,FALSE,"Chung"}</definedName>
    <definedName name="_B5" localSheetId="20" hidden="1">{#N/A,#N/A,FALSE,"Chung"}</definedName>
    <definedName name="_B5" localSheetId="3" hidden="1">{#N/A,#N/A,FALSE,"Chung"}</definedName>
    <definedName name="_B5" hidden="1">{#N/A,#N/A,FALSE,"Chung"}</definedName>
    <definedName name="_Fill" localSheetId="1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20" hidden="1">#REF!</definedName>
    <definedName name="_Fill" localSheetId="23" hidden="1">#REF!</definedName>
    <definedName name="_Fill" localSheetId="3" hidden="1">#REF!</definedName>
    <definedName name="_Fill" hidden="1">#REF!</definedName>
    <definedName name="_h1" localSheetId="1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19" hidden="1">{"'TDTGT (theo Dphuong)'!$A$4:$F$75"}</definedName>
    <definedName name="_h1" localSheetId="2" hidden="1">{"'TDTGT (theo Dphuong)'!$A$4:$F$75"}</definedName>
    <definedName name="_h1" localSheetId="20" hidden="1">{"'TDTGT (theo Dphuong)'!$A$4:$F$75"}</definedName>
    <definedName name="_h1" localSheetId="3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19" hidden="1">{"'TDTGT (theo Dphuong)'!$A$4:$F$75"}</definedName>
    <definedName name="_h2" localSheetId="2" hidden="1">{"'TDTGT (theo Dphuong)'!$A$4:$F$75"}</definedName>
    <definedName name="_h2" localSheetId="20" hidden="1">{"'TDTGT (theo Dphuong)'!$A$4:$F$75"}</definedName>
    <definedName name="_h2" localSheetId="3" hidden="1">{"'TDTGT (theo Dphuong)'!$A$4:$F$75"}</definedName>
    <definedName name="_h2" hidden="1">{"'TDTGT (theo Dphuong)'!$A$4:$F$75"}</definedName>
    <definedName name="A" localSheetId="1">'[1]PNT-QUOT-#3'!#REF!</definedName>
    <definedName name="A" localSheetId="10">'[2]PNT-QUOT-#3'!#REF!</definedName>
    <definedName name="A" localSheetId="12">'[2]PNT-QUOT-#3'!#REF!</definedName>
    <definedName name="A" localSheetId="13">'[1]PNT-QUOT-#3'!#REF!</definedName>
    <definedName name="A" localSheetId="14">'[1]PNT-QUOT-#3'!#REF!</definedName>
    <definedName name="A" localSheetId="15">'[1]PNT-QUOT-#3'!#REF!</definedName>
    <definedName name="A" localSheetId="16">'[2]PNT-QUOT-#3'!#REF!</definedName>
    <definedName name="A" localSheetId="17">'[2]PNT-QUOT-#3'!#REF!</definedName>
    <definedName name="A" localSheetId="18">'[2]PNT-QUOT-#3'!#REF!</definedName>
    <definedName name="A" localSheetId="19">'[2]PNT-QUOT-#3'!#REF!</definedName>
    <definedName name="A" localSheetId="2">'[1]PNT-QUOT-#3'!#REF!</definedName>
    <definedName name="A" localSheetId="23">'[2]PNT-QUOT-#3'!#REF!</definedName>
    <definedName name="A" localSheetId="3">'[2]PNT-QUOT-#3'!#REF!</definedName>
    <definedName name="A">'[2]PNT-QUOT-#3'!#REF!</definedName>
    <definedName name="AAA" localSheetId="1">'[3]MTL$-INTER'!#REF!</definedName>
    <definedName name="AAA" localSheetId="10">'[3]MTL$-INTER'!#REF!</definedName>
    <definedName name="AAA" localSheetId="12">'[3]MTL$-INTER'!#REF!</definedName>
    <definedName name="AAA" localSheetId="13">'[4]MTL$-INTER'!#REF!</definedName>
    <definedName name="AAA" localSheetId="14">'[4]MTL$-INTER'!#REF!</definedName>
    <definedName name="AAA" localSheetId="15">'[4]MTL$-INTER'!#REF!</definedName>
    <definedName name="AAA" localSheetId="16">'[3]MTL$-INTER'!#REF!</definedName>
    <definedName name="AAA" localSheetId="17">'[3]MTL$-INTER'!#REF!</definedName>
    <definedName name="AAA" localSheetId="18">'[3]MTL$-INTER'!#REF!</definedName>
    <definedName name="AAA" localSheetId="19">'[3]MTL$-INTER'!#REF!</definedName>
    <definedName name="AAA" localSheetId="2">'[5]MTL$-INTER'!#REF!</definedName>
    <definedName name="AAA" localSheetId="23">'[3]MTL$-INTER'!#REF!</definedName>
    <definedName name="AAA" localSheetId="3">'[3]MTL$-INTER'!#REF!</definedName>
    <definedName name="AAA">'[3]MTL$-INTER'!#REF!</definedName>
    <definedName name="abc" localSheetId="1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19" hidden="1">{"'TDTGT (theo Dphuong)'!$A$4:$F$75"}</definedName>
    <definedName name="abc" localSheetId="2" hidden="1">{"'TDTGT (theo Dphuong)'!$A$4:$F$75"}</definedName>
    <definedName name="abc" localSheetId="20" hidden="1">{"'TDTGT (theo Dphuong)'!$A$4:$F$75"}</definedName>
    <definedName name="abc" localSheetId="3" hidden="1">{"'TDTGT (theo Dphuong)'!$A$4:$F$75"}</definedName>
    <definedName name="abc" hidden="1">{"'TDTGT (theo Dphuong)'!$A$4:$F$75"}</definedName>
    <definedName name="adsf" localSheetId="1">#REF!</definedName>
    <definedName name="adsf" localSheetId="10">#REF!</definedName>
    <definedName name="adsf" localSheetId="12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19">#REF!</definedName>
    <definedName name="adsf" localSheetId="2">#REF!</definedName>
    <definedName name="adsf" localSheetId="20">#REF!</definedName>
    <definedName name="adsf" localSheetId="23">#REF!</definedName>
    <definedName name="adsf" localSheetId="3">#REF!</definedName>
    <definedName name="adsf">#REF!</definedName>
    <definedName name="anpha" localSheetId="1">#REF!</definedName>
    <definedName name="anpha" localSheetId="10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19">#REF!</definedName>
    <definedName name="anpha" localSheetId="2">#REF!</definedName>
    <definedName name="anpha" localSheetId="20">#REF!</definedName>
    <definedName name="anpha" localSheetId="23">#REF!</definedName>
    <definedName name="anpha" localSheetId="3">#REF!</definedName>
    <definedName name="anpha">#REF!</definedName>
    <definedName name="B" localSheetId="1">'[1]PNT-QUOT-#3'!#REF!</definedName>
    <definedName name="B" localSheetId="10">'[2]PNT-QUOT-#3'!#REF!</definedName>
    <definedName name="B" localSheetId="12">'[2]PNT-QUOT-#3'!#REF!</definedName>
    <definedName name="B" localSheetId="13">'[1]PNT-QUOT-#3'!#REF!</definedName>
    <definedName name="B" localSheetId="14">'[1]PNT-QUOT-#3'!#REF!</definedName>
    <definedName name="B" localSheetId="15">'[1]PNT-QUOT-#3'!#REF!</definedName>
    <definedName name="B" localSheetId="16">'[2]PNT-QUOT-#3'!#REF!</definedName>
    <definedName name="B" localSheetId="17">'[2]PNT-QUOT-#3'!#REF!</definedName>
    <definedName name="B" localSheetId="18">'[2]PNT-QUOT-#3'!#REF!</definedName>
    <definedName name="B" localSheetId="19">'[2]PNT-QUOT-#3'!#REF!</definedName>
    <definedName name="B" localSheetId="2">'[1]PNT-QUOT-#3'!#REF!</definedName>
    <definedName name="B" localSheetId="23">'[2]PNT-QUOT-#3'!#REF!</definedName>
    <definedName name="B" localSheetId="3">'[2]PNT-QUOT-#3'!#REF!</definedName>
    <definedName name="B">'[2]PNT-QUOT-#3'!#REF!</definedName>
    <definedName name="B5new" localSheetId="1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19" hidden="1">{"'TDTGT (theo Dphuong)'!$A$4:$F$75"}</definedName>
    <definedName name="B5new" localSheetId="2" hidden="1">{"'TDTGT (theo Dphuong)'!$A$4:$F$75"}</definedName>
    <definedName name="B5new" localSheetId="20" hidden="1">{"'TDTGT (theo Dphuong)'!$A$4:$F$75"}</definedName>
    <definedName name="B5new" localSheetId="3" hidden="1">{"'TDTGT (theo Dphuong)'!$A$4:$F$75"}</definedName>
    <definedName name="B5new" hidden="1">{"'TDTGT (theo Dphuong)'!$A$4:$F$75"}</definedName>
    <definedName name="beta" localSheetId="1">#REF!</definedName>
    <definedName name="beta" localSheetId="10">#REF!</definedName>
    <definedName name="beta" localSheetId="12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19">#REF!</definedName>
    <definedName name="beta" localSheetId="2">#REF!</definedName>
    <definedName name="beta" localSheetId="20">#REF!</definedName>
    <definedName name="beta" localSheetId="23">#REF!</definedName>
    <definedName name="beta" localSheetId="3">#REF!</definedName>
    <definedName name="beta">#REF!</definedName>
    <definedName name="BT" localSheetId="1">#REF!</definedName>
    <definedName name="BT" localSheetId="10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19">#REF!</definedName>
    <definedName name="BT" localSheetId="2">#REF!</definedName>
    <definedName name="BT" localSheetId="20">#REF!</definedName>
    <definedName name="BT" localSheetId="23">#REF!</definedName>
    <definedName name="BT" localSheetId="3">#REF!</definedName>
    <definedName name="BT">#REF!</definedName>
    <definedName name="bv" localSheetId="1">#REF!</definedName>
    <definedName name="bv" localSheetId="10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19">#REF!</definedName>
    <definedName name="bv" localSheetId="2">#REF!</definedName>
    <definedName name="bv" localSheetId="20">#REF!</definedName>
    <definedName name="bv" localSheetId="23">#REF!</definedName>
    <definedName name="bv" localSheetId="3">#REF!</definedName>
    <definedName name="bv">#REF!</definedName>
    <definedName name="COAT" localSheetId="1">'[1]PNT-QUOT-#3'!#REF!</definedName>
    <definedName name="COAT" localSheetId="10">'[2]PNT-QUOT-#3'!#REF!</definedName>
    <definedName name="COAT" localSheetId="12">'[2]PNT-QUOT-#3'!#REF!</definedName>
    <definedName name="COAT" localSheetId="13">'[1]PNT-QUOT-#3'!#REF!</definedName>
    <definedName name="COAT" localSheetId="14">'[1]PNT-QUOT-#3'!#REF!</definedName>
    <definedName name="COAT" localSheetId="15">'[1]PNT-QUOT-#3'!#REF!</definedName>
    <definedName name="COAT" localSheetId="16">'[2]PNT-QUOT-#3'!#REF!</definedName>
    <definedName name="COAT" localSheetId="17">'[2]PNT-QUOT-#3'!#REF!</definedName>
    <definedName name="COAT" localSheetId="18">'[2]PNT-QUOT-#3'!#REF!</definedName>
    <definedName name="COAT" localSheetId="19">'[2]PNT-QUOT-#3'!#REF!</definedName>
    <definedName name="COAT" localSheetId="2">'[1]PNT-QUOT-#3'!#REF!</definedName>
    <definedName name="COAT" localSheetId="23">'[2]PNT-QUOT-#3'!#REF!</definedName>
    <definedName name="COAT" localSheetId="3">'[2]PNT-QUOT-#3'!#REF!</definedName>
    <definedName name="COAT">'[2]PNT-QUOT-#3'!#REF!</definedName>
    <definedName name="CS_10" localSheetId="1">#REF!</definedName>
    <definedName name="CS_10" localSheetId="10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19">#REF!</definedName>
    <definedName name="CS_10" localSheetId="2">#REF!</definedName>
    <definedName name="CS_10" localSheetId="20">#REF!</definedName>
    <definedName name="CS_10" localSheetId="23">#REF!</definedName>
    <definedName name="CS_10" localSheetId="3">#REF!</definedName>
    <definedName name="CS_10">#REF!</definedName>
    <definedName name="CS_100" localSheetId="1">#REF!</definedName>
    <definedName name="CS_100" localSheetId="10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19">#REF!</definedName>
    <definedName name="CS_100" localSheetId="2">#REF!</definedName>
    <definedName name="CS_100" localSheetId="20">#REF!</definedName>
    <definedName name="CS_100" localSheetId="23">#REF!</definedName>
    <definedName name="CS_100" localSheetId="3">#REF!</definedName>
    <definedName name="CS_100">#REF!</definedName>
    <definedName name="CS_10S" localSheetId="1">#REF!</definedName>
    <definedName name="CS_10S" localSheetId="10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19">#REF!</definedName>
    <definedName name="CS_10S" localSheetId="2">#REF!</definedName>
    <definedName name="CS_10S" localSheetId="20">#REF!</definedName>
    <definedName name="CS_10S" localSheetId="23">#REF!</definedName>
    <definedName name="CS_10S" localSheetId="3">#REF!</definedName>
    <definedName name="CS_10S">#REF!</definedName>
    <definedName name="CS_120" localSheetId="1">#REF!</definedName>
    <definedName name="CS_120" localSheetId="10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19">#REF!</definedName>
    <definedName name="CS_120" localSheetId="2">#REF!</definedName>
    <definedName name="CS_120" localSheetId="20">#REF!</definedName>
    <definedName name="CS_120" localSheetId="23">#REF!</definedName>
    <definedName name="CS_120" localSheetId="3">#REF!</definedName>
    <definedName name="CS_120">#REF!</definedName>
    <definedName name="CS_140" localSheetId="1">#REF!</definedName>
    <definedName name="CS_140" localSheetId="10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19">#REF!</definedName>
    <definedName name="CS_140" localSheetId="2">#REF!</definedName>
    <definedName name="CS_140" localSheetId="20">#REF!</definedName>
    <definedName name="CS_140" localSheetId="23">#REF!</definedName>
    <definedName name="CS_140" localSheetId="3">#REF!</definedName>
    <definedName name="CS_140">#REF!</definedName>
    <definedName name="CS_160" localSheetId="1">#REF!</definedName>
    <definedName name="CS_160" localSheetId="10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19">#REF!</definedName>
    <definedName name="CS_160" localSheetId="2">#REF!</definedName>
    <definedName name="CS_160" localSheetId="20">#REF!</definedName>
    <definedName name="CS_160" localSheetId="23">#REF!</definedName>
    <definedName name="CS_160" localSheetId="3">#REF!</definedName>
    <definedName name="CS_160">#REF!</definedName>
    <definedName name="CS_20" localSheetId="1">#REF!</definedName>
    <definedName name="CS_20" localSheetId="10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19">#REF!</definedName>
    <definedName name="CS_20" localSheetId="2">#REF!</definedName>
    <definedName name="CS_20" localSheetId="20">#REF!</definedName>
    <definedName name="CS_20" localSheetId="23">#REF!</definedName>
    <definedName name="CS_20" localSheetId="3">#REF!</definedName>
    <definedName name="CS_20">#REF!</definedName>
    <definedName name="CS_30" localSheetId="1">#REF!</definedName>
    <definedName name="CS_30" localSheetId="10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19">#REF!</definedName>
    <definedName name="CS_30" localSheetId="2">#REF!</definedName>
    <definedName name="CS_30" localSheetId="20">#REF!</definedName>
    <definedName name="CS_30" localSheetId="23">#REF!</definedName>
    <definedName name="CS_30" localSheetId="3">#REF!</definedName>
    <definedName name="CS_30">#REF!</definedName>
    <definedName name="CS_40" localSheetId="1">#REF!</definedName>
    <definedName name="CS_40" localSheetId="10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19">#REF!</definedName>
    <definedName name="CS_40" localSheetId="2">#REF!</definedName>
    <definedName name="CS_40" localSheetId="20">#REF!</definedName>
    <definedName name="CS_40" localSheetId="23">#REF!</definedName>
    <definedName name="CS_40" localSheetId="3">#REF!</definedName>
    <definedName name="CS_40">#REF!</definedName>
    <definedName name="CS_40S" localSheetId="1">#REF!</definedName>
    <definedName name="CS_40S" localSheetId="10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19">#REF!</definedName>
    <definedName name="CS_40S" localSheetId="2">#REF!</definedName>
    <definedName name="CS_40S" localSheetId="20">#REF!</definedName>
    <definedName name="CS_40S" localSheetId="23">#REF!</definedName>
    <definedName name="CS_40S" localSheetId="3">#REF!</definedName>
    <definedName name="CS_40S">#REF!</definedName>
    <definedName name="CS_5S" localSheetId="1">#REF!</definedName>
    <definedName name="CS_5S" localSheetId="10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19">#REF!</definedName>
    <definedName name="CS_5S" localSheetId="2">#REF!</definedName>
    <definedName name="CS_5S" localSheetId="20">#REF!</definedName>
    <definedName name="CS_5S" localSheetId="23">#REF!</definedName>
    <definedName name="CS_5S" localSheetId="3">#REF!</definedName>
    <definedName name="CS_5S">#REF!</definedName>
    <definedName name="CS_60" localSheetId="1">#REF!</definedName>
    <definedName name="CS_60" localSheetId="10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19">#REF!</definedName>
    <definedName name="CS_60" localSheetId="2">#REF!</definedName>
    <definedName name="CS_60" localSheetId="20">#REF!</definedName>
    <definedName name="CS_60" localSheetId="23">#REF!</definedName>
    <definedName name="CS_60" localSheetId="3">#REF!</definedName>
    <definedName name="CS_60">#REF!</definedName>
    <definedName name="CS_80" localSheetId="1">#REF!</definedName>
    <definedName name="CS_80" localSheetId="10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19">#REF!</definedName>
    <definedName name="CS_80" localSheetId="2">#REF!</definedName>
    <definedName name="CS_80" localSheetId="20">#REF!</definedName>
    <definedName name="CS_80" localSheetId="23">#REF!</definedName>
    <definedName name="CS_80" localSheetId="3">#REF!</definedName>
    <definedName name="CS_80">#REF!</definedName>
    <definedName name="CS_80S" localSheetId="1">#REF!</definedName>
    <definedName name="CS_80S" localSheetId="10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19">#REF!</definedName>
    <definedName name="CS_80S" localSheetId="2">#REF!</definedName>
    <definedName name="CS_80S" localSheetId="20">#REF!</definedName>
    <definedName name="CS_80S" localSheetId="23">#REF!</definedName>
    <definedName name="CS_80S" localSheetId="3">#REF!</definedName>
    <definedName name="CS_80S">#REF!</definedName>
    <definedName name="CS_STD" localSheetId="1">#REF!</definedName>
    <definedName name="CS_STD" localSheetId="10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19">#REF!</definedName>
    <definedName name="CS_STD" localSheetId="2">#REF!</definedName>
    <definedName name="CS_STD" localSheetId="20">#REF!</definedName>
    <definedName name="CS_STD" localSheetId="23">#REF!</definedName>
    <definedName name="CS_STD" localSheetId="3">#REF!</definedName>
    <definedName name="CS_STD">#REF!</definedName>
    <definedName name="CS_XS" localSheetId="1">#REF!</definedName>
    <definedName name="CS_XS" localSheetId="10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19">#REF!</definedName>
    <definedName name="CS_XS" localSheetId="2">#REF!</definedName>
    <definedName name="CS_XS" localSheetId="20">#REF!</definedName>
    <definedName name="CS_XS" localSheetId="23">#REF!</definedName>
    <definedName name="CS_XS" localSheetId="3">#REF!</definedName>
    <definedName name="CS_XS">#REF!</definedName>
    <definedName name="CS_XXS" localSheetId="1">#REF!</definedName>
    <definedName name="CS_XXS" localSheetId="10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19">#REF!</definedName>
    <definedName name="CS_XXS" localSheetId="2">#REF!</definedName>
    <definedName name="CS_XXS" localSheetId="20">#REF!</definedName>
    <definedName name="CS_XXS" localSheetId="23">#REF!</definedName>
    <definedName name="CS_XXS" localSheetId="3">#REF!</definedName>
    <definedName name="CS_XXS">#REF!</definedName>
    <definedName name="cv" localSheetId="1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19" hidden="1">{"'TDTGT (theo Dphuong)'!$A$4:$F$75"}</definedName>
    <definedName name="cv" localSheetId="2" hidden="1">{"'TDTGT (theo Dphuong)'!$A$4:$F$75"}</definedName>
    <definedName name="cv" localSheetId="20" hidden="1">{"'TDTGT (theo Dphuong)'!$A$4:$F$75"}</definedName>
    <definedName name="cv" localSheetId="3" hidden="1">{"'TDTGT (theo Dphuong)'!$A$4:$F$75"}</definedName>
    <definedName name="cv" hidden="1">{"'TDTGT (theo Dphuong)'!$A$4:$F$75"}</definedName>
    <definedName name="cx" localSheetId="1">#REF!</definedName>
    <definedName name="cx" localSheetId="10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19">#REF!</definedName>
    <definedName name="cx" localSheetId="2">#REF!</definedName>
    <definedName name="cx" localSheetId="20">#REF!</definedName>
    <definedName name="cx" localSheetId="23">#REF!</definedName>
    <definedName name="cx" localSheetId="3">#REF!</definedName>
    <definedName name="cx">#REF!</definedName>
    <definedName name="d" localSheetId="1" hidden="1">#REF!</definedName>
    <definedName name="d" localSheetId="10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19" hidden="1">#REF!</definedName>
    <definedName name="d" localSheetId="2" hidden="1">#REF!</definedName>
    <definedName name="d" localSheetId="20" hidden="1">#REF!</definedName>
    <definedName name="d" localSheetId="23" hidden="1">#REF!</definedName>
    <definedName name="d" localSheetId="3" hidden="1">#REF!</definedName>
    <definedName name="d" hidden="1">#REF!</definedName>
    <definedName name="dd" localSheetId="1">#REF!</definedName>
    <definedName name="dd" localSheetId="10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19">#REF!</definedName>
    <definedName name="dd" localSheetId="2">#REF!</definedName>
    <definedName name="dd" localSheetId="20">#REF!</definedName>
    <definedName name="dd" localSheetId="23">#REF!</definedName>
    <definedName name="dd" localSheetId="3">#REF!</definedName>
    <definedName name="dd">#REF!</definedName>
    <definedName name="df" localSheetId="1" hidden="1">#REF!</definedName>
    <definedName name="df" localSheetId="10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19" hidden="1">#REF!</definedName>
    <definedName name="df" localSheetId="2" hidden="1">#REF!</definedName>
    <definedName name="df" localSheetId="20" hidden="1">#REF!</definedName>
    <definedName name="df" localSheetId="23" hidden="1">#REF!</definedName>
    <definedName name="df" localSheetId="3" hidden="1">#REF!</definedName>
    <definedName name="df" hidden="1">#REF!</definedName>
    <definedName name="dg" localSheetId="1">#REF!</definedName>
    <definedName name="dg" localSheetId="10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19">#REF!</definedName>
    <definedName name="dg" localSheetId="2">#REF!</definedName>
    <definedName name="dg" localSheetId="20">#REF!</definedName>
    <definedName name="dg" localSheetId="23">#REF!</definedName>
    <definedName name="dg" localSheetId="3">#REF!</definedName>
    <definedName name="dg">#REF!</definedName>
    <definedName name="dien" localSheetId="1">#REF!</definedName>
    <definedName name="dien" localSheetId="10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19">#REF!</definedName>
    <definedName name="dien" localSheetId="2">#REF!</definedName>
    <definedName name="dien" localSheetId="20">#REF!</definedName>
    <definedName name="dien" localSheetId="23">#REF!</definedName>
    <definedName name="dien" localSheetId="3">#REF!</definedName>
    <definedName name="dien">#REF!</definedName>
    <definedName name="dn" localSheetId="1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19" hidden="1">{"'TDTGT (theo Dphuong)'!$A$4:$F$75"}</definedName>
    <definedName name="dn" localSheetId="2" hidden="1">{"'TDTGT (theo Dphuong)'!$A$4:$F$75"}</definedName>
    <definedName name="dn" localSheetId="20" hidden="1">{"'TDTGT (theo Dphuong)'!$A$4:$F$75"}</definedName>
    <definedName name="dn" localSheetId="3" hidden="1">{"'TDTGT (theo Dphuong)'!$A$4:$F$75"}</definedName>
    <definedName name="dn" hidden="1">{"'TDTGT (theo Dphuong)'!$A$4:$F$75"}</definedName>
    <definedName name="ffddg" localSheetId="1">#REF!</definedName>
    <definedName name="ffddg" localSheetId="10">#REF!</definedName>
    <definedName name="ffddg" localSheetId="12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19">#REF!</definedName>
    <definedName name="ffddg" localSheetId="2">#REF!</definedName>
    <definedName name="ffddg" localSheetId="20">#REF!</definedName>
    <definedName name="ffddg" localSheetId="23">#REF!</definedName>
    <definedName name="ffddg" localSheetId="3">#REF!</definedName>
    <definedName name="ffddg">#REF!</definedName>
    <definedName name="FP" localSheetId="1">'[1]COAT&amp;WRAP-QIOT-#3'!#REF!</definedName>
    <definedName name="FP" localSheetId="10">'[2]COAT&amp;WRAP-QIOT-#3'!#REF!</definedName>
    <definedName name="FP" localSheetId="12">'[2]COAT&amp;WRAP-QIOT-#3'!#REF!</definedName>
    <definedName name="FP" localSheetId="13">'[1]COAT&amp;WRAP-QIOT-#3'!#REF!</definedName>
    <definedName name="FP" localSheetId="14">'[1]COAT&amp;WRAP-QIOT-#3'!#REF!</definedName>
    <definedName name="FP" localSheetId="15">'[1]COAT&amp;WRAP-QIOT-#3'!#REF!</definedName>
    <definedName name="FP" localSheetId="16">'[2]COAT&amp;WRAP-QIOT-#3'!#REF!</definedName>
    <definedName name="FP" localSheetId="17">'[2]COAT&amp;WRAP-QIOT-#3'!#REF!</definedName>
    <definedName name="FP" localSheetId="18">'[2]COAT&amp;WRAP-QIOT-#3'!#REF!</definedName>
    <definedName name="FP" localSheetId="19">'[2]COAT&amp;WRAP-QIOT-#3'!#REF!</definedName>
    <definedName name="FP" localSheetId="2">'[1]COAT&amp;WRAP-QIOT-#3'!#REF!</definedName>
    <definedName name="FP" localSheetId="23">'[2]COAT&amp;WRAP-QIOT-#3'!#REF!</definedName>
    <definedName name="FP" localSheetId="3">'[2]COAT&amp;WRAP-QIOT-#3'!#REF!</definedName>
    <definedName name="FP">'[2]COAT&amp;WRAP-QIOT-#3'!#REF!</definedName>
    <definedName name="h" localSheetId="1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19" hidden="1">{"'TDTGT (theo Dphuong)'!$A$4:$F$75"}</definedName>
    <definedName name="h" localSheetId="2" hidden="1">{"'TDTGT (theo Dphuong)'!$A$4:$F$75"}</definedName>
    <definedName name="h" localSheetId="20" hidden="1">{"'TDTGT (theo Dphuong)'!$A$4:$F$75"}</definedName>
    <definedName name="h" localSheetId="3" hidden="1">{"'TDTGT (theo Dphuong)'!$A$4:$F$75"}</definedName>
    <definedName name="h" hidden="1">{"'TDTGT (theo Dphuong)'!$A$4:$F$75"}</definedName>
    <definedName name="hab" localSheetId="1">#REF!</definedName>
    <definedName name="hab" localSheetId="10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19">#REF!</definedName>
    <definedName name="hab" localSheetId="2">#REF!</definedName>
    <definedName name="hab" localSheetId="20">#REF!</definedName>
    <definedName name="hab" localSheetId="23">#REF!</definedName>
    <definedName name="hab" localSheetId="3">#REF!</definedName>
    <definedName name="hab">#REF!</definedName>
    <definedName name="habac" localSheetId="1">#REF!</definedName>
    <definedName name="habac" localSheetId="10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19">#REF!</definedName>
    <definedName name="habac" localSheetId="2">#REF!</definedName>
    <definedName name="habac" localSheetId="20">#REF!</definedName>
    <definedName name="habac" localSheetId="23">#REF!</definedName>
    <definedName name="habac" localSheetId="3">#REF!</definedName>
    <definedName name="habac">#REF!</definedName>
    <definedName name="Habac1">'[6]7 THAI NGUYEN'!$A$11</definedName>
    <definedName name="hhg" localSheetId="1">#REF!</definedName>
    <definedName name="hhg" localSheetId="10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19">#REF!</definedName>
    <definedName name="hhg" localSheetId="2">#REF!</definedName>
    <definedName name="hhg" localSheetId="20">#REF!</definedName>
    <definedName name="hhg" localSheetId="23">#REF!</definedName>
    <definedName name="hhg" localSheetId="3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19" hidden="1">{"'TDTGT (theo Dphuong)'!$A$4:$F$75"}</definedName>
    <definedName name="HTML_Control" localSheetId="2" hidden="1">{"'TDTGT (theo Dphuong)'!$A$4:$F$75"}</definedName>
    <definedName name="HTML_Control" localSheetId="20" hidden="1">{"'TDTGT (theo Dphuong)'!$A$4:$F$75"}</definedName>
    <definedName name="HTML_Control" localSheetId="3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19" hidden="1">{#N/A,#N/A,FALSE,"Chung"}</definedName>
    <definedName name="i" localSheetId="2" hidden="1">{#N/A,#N/A,FALSE,"Chung"}</definedName>
    <definedName name="i" localSheetId="20" hidden="1">{#N/A,#N/A,FALSE,"Chung"}</definedName>
    <definedName name="i" localSheetId="3" hidden="1">{#N/A,#N/A,FALSE,"Chung"}</definedName>
    <definedName name="i" hidden="1">{#N/A,#N/A,FALSE,"Chung"}</definedName>
    <definedName name="IO" localSheetId="1">'[1]COAT&amp;WRAP-QIOT-#3'!#REF!</definedName>
    <definedName name="IO" localSheetId="10">'[2]COAT&amp;WRAP-QIOT-#3'!#REF!</definedName>
    <definedName name="IO" localSheetId="12">'[2]COAT&amp;WRAP-QIOT-#3'!#REF!</definedName>
    <definedName name="IO" localSheetId="13">'[1]COAT&amp;WRAP-QIOT-#3'!#REF!</definedName>
    <definedName name="IO" localSheetId="14">'[1]COAT&amp;WRAP-QIOT-#3'!#REF!</definedName>
    <definedName name="IO" localSheetId="15">'[1]COAT&amp;WRAP-QIOT-#3'!#REF!</definedName>
    <definedName name="IO" localSheetId="16">'[2]COAT&amp;WRAP-QIOT-#3'!#REF!</definedName>
    <definedName name="IO" localSheetId="17">'[2]COAT&amp;WRAP-QIOT-#3'!#REF!</definedName>
    <definedName name="IO" localSheetId="18">'[2]COAT&amp;WRAP-QIOT-#3'!#REF!</definedName>
    <definedName name="IO" localSheetId="19">'[2]COAT&amp;WRAP-QIOT-#3'!#REF!</definedName>
    <definedName name="IO" localSheetId="2">'[1]COAT&amp;WRAP-QIOT-#3'!#REF!</definedName>
    <definedName name="IO" localSheetId="23">'[2]COAT&amp;WRAP-QIOT-#3'!#REF!</definedName>
    <definedName name="IO" localSheetId="3">'[2]COAT&amp;WRAP-QIOT-#3'!#REF!</definedName>
    <definedName name="IO">'[2]COAT&amp;WRAP-QIOT-#3'!#REF!</definedName>
    <definedName name="kjh" localSheetId="1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19" hidden="1">{#N/A,#N/A,FALSE,"Chung"}</definedName>
    <definedName name="kjh" localSheetId="2" hidden="1">{#N/A,#N/A,FALSE,"Chung"}</definedName>
    <definedName name="kjh" localSheetId="20" hidden="1">{#N/A,#N/A,FALSE,"Chung"}</definedName>
    <definedName name="kjh" localSheetId="3" hidden="1">{#N/A,#N/A,FALSE,"Chung"}</definedName>
    <definedName name="kjh" hidden="1">{#N/A,#N/A,FALSE,"Chung"}</definedName>
    <definedName name="kjhjfhdjkfndfndf" localSheetId="1">#REF!</definedName>
    <definedName name="kjhjfhdjkfndfndf" localSheetId="10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19">#REF!</definedName>
    <definedName name="kjhjfhdjkfndfndf" localSheetId="2">#REF!</definedName>
    <definedName name="kjhjfhdjkfndfndf" localSheetId="20">#REF!</definedName>
    <definedName name="kjhjfhdjkfndfndf" localSheetId="23">#REF!</definedName>
    <definedName name="kjhjfhdjkfndfndf" localSheetId="3">#REF!</definedName>
    <definedName name="kjhjfhdjkfndfndf">#REF!</definedName>
    <definedName name="m" localSheetId="1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19" hidden="1">{"'TDTGT (theo Dphuong)'!$A$4:$F$75"}</definedName>
    <definedName name="m" localSheetId="2" hidden="1">{"'TDTGT (theo Dphuong)'!$A$4:$F$75"}</definedName>
    <definedName name="m" localSheetId="20" hidden="1">{"'TDTGT (theo Dphuong)'!$A$4:$F$75"}</definedName>
    <definedName name="m" localSheetId="3" hidden="1">{"'TDTGT (theo Dphuong)'!$A$4:$F$75"}</definedName>
    <definedName name="m" hidden="1">{"'TDTGT (theo Dphuong)'!$A$4:$F$75"}</definedName>
    <definedName name="MAT" localSheetId="1">'[1]COAT&amp;WRAP-QIOT-#3'!#REF!</definedName>
    <definedName name="MAT" localSheetId="10">'[2]COAT&amp;WRAP-QIOT-#3'!#REF!</definedName>
    <definedName name="MAT" localSheetId="12">'[2]COAT&amp;WRAP-QIOT-#3'!#REF!</definedName>
    <definedName name="MAT" localSheetId="13">'[1]COAT&amp;WRAP-QIOT-#3'!#REF!</definedName>
    <definedName name="MAT" localSheetId="14">'[1]COAT&amp;WRAP-QIOT-#3'!#REF!</definedName>
    <definedName name="MAT" localSheetId="15">'[1]COAT&amp;WRAP-QIOT-#3'!#REF!</definedName>
    <definedName name="MAT" localSheetId="16">'[2]COAT&amp;WRAP-QIOT-#3'!#REF!</definedName>
    <definedName name="MAT" localSheetId="17">'[2]COAT&amp;WRAP-QIOT-#3'!#REF!</definedName>
    <definedName name="MAT" localSheetId="18">'[2]COAT&amp;WRAP-QIOT-#3'!#REF!</definedName>
    <definedName name="MAT" localSheetId="19">'[2]COAT&amp;WRAP-QIOT-#3'!#REF!</definedName>
    <definedName name="MAT" localSheetId="2">'[1]COAT&amp;WRAP-QIOT-#3'!#REF!</definedName>
    <definedName name="MAT" localSheetId="23">'[2]COAT&amp;WRAP-QIOT-#3'!#REF!</definedName>
    <definedName name="MAT" localSheetId="3">'[2]COAT&amp;WRAP-QIOT-#3'!#REF!</definedName>
    <definedName name="MAT">'[2]COAT&amp;WRAP-QIOT-#3'!#REF!</definedName>
    <definedName name="mc" localSheetId="1">#REF!</definedName>
    <definedName name="mc" localSheetId="10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19">#REF!</definedName>
    <definedName name="mc" localSheetId="2">#REF!</definedName>
    <definedName name="mc" localSheetId="20">#REF!</definedName>
    <definedName name="mc" localSheetId="23">#REF!</definedName>
    <definedName name="mc" localSheetId="3">#REF!</definedName>
    <definedName name="mc">#REF!</definedName>
    <definedName name="MF" localSheetId="1">'[1]COAT&amp;WRAP-QIOT-#3'!#REF!</definedName>
    <definedName name="MF" localSheetId="10">'[2]COAT&amp;WRAP-QIOT-#3'!#REF!</definedName>
    <definedName name="MF" localSheetId="12">'[2]COAT&amp;WRAP-QIOT-#3'!#REF!</definedName>
    <definedName name="MF" localSheetId="13">'[1]COAT&amp;WRAP-QIOT-#3'!#REF!</definedName>
    <definedName name="MF" localSheetId="14">'[1]COAT&amp;WRAP-QIOT-#3'!#REF!</definedName>
    <definedName name="MF" localSheetId="15">'[1]COAT&amp;WRAP-QIOT-#3'!#REF!</definedName>
    <definedName name="MF" localSheetId="16">'[2]COAT&amp;WRAP-QIOT-#3'!#REF!</definedName>
    <definedName name="MF" localSheetId="17">'[2]COAT&amp;WRAP-QIOT-#3'!#REF!</definedName>
    <definedName name="MF" localSheetId="18">'[2]COAT&amp;WRAP-QIOT-#3'!#REF!</definedName>
    <definedName name="MF" localSheetId="19">'[2]COAT&amp;WRAP-QIOT-#3'!#REF!</definedName>
    <definedName name="MF" localSheetId="2">'[1]COAT&amp;WRAP-QIOT-#3'!#REF!</definedName>
    <definedName name="MF" localSheetId="23">'[2]COAT&amp;WRAP-QIOT-#3'!#REF!</definedName>
    <definedName name="MF" localSheetId="3">'[2]COAT&amp;WRAP-QIOT-#3'!#REF!</definedName>
    <definedName name="MF">'[2]COAT&amp;WRAP-QIOT-#3'!#REF!</definedName>
    <definedName name="mnh" localSheetId="1">'[7]2.74'!#REF!</definedName>
    <definedName name="mnh" localSheetId="10">'[7]2.74'!#REF!</definedName>
    <definedName name="mnh" localSheetId="12">'[7]2.74'!#REF!</definedName>
    <definedName name="mnh" localSheetId="13">'[7]2.74'!#REF!</definedName>
    <definedName name="mnh" localSheetId="14">'[7]2.74'!#REF!</definedName>
    <definedName name="mnh" localSheetId="15">'[7]2.74'!#REF!</definedName>
    <definedName name="mnh" localSheetId="16">'[7]2.74'!#REF!</definedName>
    <definedName name="mnh" localSheetId="17">'[7]2.74'!#REF!</definedName>
    <definedName name="mnh" localSheetId="18">'[7]2.74'!#REF!</definedName>
    <definedName name="mnh" localSheetId="19">'[7]2.74'!#REF!</definedName>
    <definedName name="mnh" localSheetId="2">'[7]2.74'!#REF!</definedName>
    <definedName name="mnh" localSheetId="23">'[7]2.74'!#REF!</definedName>
    <definedName name="mnh" localSheetId="3">'[7]2.74'!#REF!</definedName>
    <definedName name="mnh">'[7]2.74'!#REF!</definedName>
    <definedName name="n" localSheetId="1">'[7]2.74'!#REF!</definedName>
    <definedName name="n" localSheetId="10">'[7]2.74'!#REF!</definedName>
    <definedName name="n" localSheetId="12">'[7]2.74'!#REF!</definedName>
    <definedName name="n" localSheetId="13">'[7]2.74'!#REF!</definedName>
    <definedName name="n" localSheetId="14">'[7]2.74'!#REF!</definedName>
    <definedName name="n" localSheetId="15">'[7]2.74'!#REF!</definedName>
    <definedName name="n" localSheetId="16">'[7]2.74'!#REF!</definedName>
    <definedName name="n" localSheetId="17">'[7]2.74'!#REF!</definedName>
    <definedName name="n" localSheetId="18">'[7]2.74'!#REF!</definedName>
    <definedName name="n" localSheetId="19">'[7]2.74'!#REF!</definedName>
    <definedName name="n" localSheetId="2">'[7]2.74'!#REF!</definedName>
    <definedName name="n" localSheetId="23">'[7]2.74'!#REF!</definedName>
    <definedName name="n">'[7]2.74'!#REF!</definedName>
    <definedName name="nhan" localSheetId="1">#REF!</definedName>
    <definedName name="nhan" localSheetId="10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19">#REF!</definedName>
    <definedName name="nhan" localSheetId="2">#REF!</definedName>
    <definedName name="nhan" localSheetId="20">#REF!</definedName>
    <definedName name="nhan" localSheetId="23">#REF!</definedName>
    <definedName name="nhan" localSheetId="3">#REF!</definedName>
    <definedName name="nhan">#REF!</definedName>
    <definedName name="Nhan_xet_cua_dai">"Picture 1"</definedName>
    <definedName name="nuoc" localSheetId="1">#REF!</definedName>
    <definedName name="nuoc" localSheetId="10">#REF!</definedName>
    <definedName name="nuoc" localSheetId="12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19">#REF!</definedName>
    <definedName name="nuoc" localSheetId="2">#REF!</definedName>
    <definedName name="nuoc" localSheetId="20">#REF!</definedName>
    <definedName name="nuoc" localSheetId="23">#REF!</definedName>
    <definedName name="nuoc" localSheetId="3">#REF!</definedName>
    <definedName name="nuoc">#REF!</definedName>
    <definedName name="oanh" localSheetId="1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19" hidden="1">{#N/A,#N/A,FALSE,"Chung"}</definedName>
    <definedName name="oanh" localSheetId="2" hidden="1">{#N/A,#N/A,FALSE,"Chung"}</definedName>
    <definedName name="oanh" localSheetId="20" hidden="1">{#N/A,#N/A,FALSE,"Chung"}</definedName>
    <definedName name="oanh" localSheetId="3" hidden="1">{#N/A,#N/A,FALSE,"Chung"}</definedName>
    <definedName name="oanh" hidden="1">{#N/A,#N/A,FALSE,"Chung"}</definedName>
    <definedName name="P" localSheetId="1">'[1]PNT-QUOT-#3'!#REF!</definedName>
    <definedName name="P" localSheetId="10">'[2]PNT-QUOT-#3'!#REF!</definedName>
    <definedName name="P" localSheetId="12">'[2]PNT-QUOT-#3'!#REF!</definedName>
    <definedName name="P" localSheetId="13">'[1]PNT-QUOT-#3'!#REF!</definedName>
    <definedName name="P" localSheetId="14">'[1]PNT-QUOT-#3'!#REF!</definedName>
    <definedName name="P" localSheetId="15">'[1]PNT-QUOT-#3'!#REF!</definedName>
    <definedName name="P" localSheetId="16">'[2]PNT-QUOT-#3'!#REF!</definedName>
    <definedName name="P" localSheetId="17">'[2]PNT-QUOT-#3'!#REF!</definedName>
    <definedName name="P" localSheetId="18">'[2]PNT-QUOT-#3'!#REF!</definedName>
    <definedName name="P" localSheetId="19">'[2]PNT-QUOT-#3'!#REF!</definedName>
    <definedName name="P" localSheetId="2">'[1]PNT-QUOT-#3'!#REF!</definedName>
    <definedName name="P" localSheetId="23">'[2]PNT-QUOT-#3'!#REF!</definedName>
    <definedName name="P" localSheetId="3">'[2]PNT-QUOT-#3'!#REF!</definedName>
    <definedName name="P">'[2]PNT-QUOT-#3'!#REF!</definedName>
    <definedName name="PEJM" localSheetId="1">'[1]COAT&amp;WRAP-QIOT-#3'!#REF!</definedName>
    <definedName name="PEJM" localSheetId="10">'[2]COAT&amp;WRAP-QIOT-#3'!#REF!</definedName>
    <definedName name="PEJM" localSheetId="12">'[2]COAT&amp;WRAP-QIOT-#3'!#REF!</definedName>
    <definedName name="PEJM" localSheetId="13">'[1]COAT&amp;WRAP-QIOT-#3'!#REF!</definedName>
    <definedName name="PEJM" localSheetId="14">'[1]COAT&amp;WRAP-QIOT-#3'!#REF!</definedName>
    <definedName name="PEJM" localSheetId="15">'[1]COAT&amp;WRAP-QIOT-#3'!#REF!</definedName>
    <definedName name="PEJM" localSheetId="16">'[2]COAT&amp;WRAP-QIOT-#3'!#REF!</definedName>
    <definedName name="PEJM" localSheetId="17">'[2]COAT&amp;WRAP-QIOT-#3'!#REF!</definedName>
    <definedName name="PEJM" localSheetId="18">'[2]COAT&amp;WRAP-QIOT-#3'!#REF!</definedName>
    <definedName name="PEJM" localSheetId="19">'[2]COAT&amp;WRAP-QIOT-#3'!#REF!</definedName>
    <definedName name="PEJM" localSheetId="2">'[1]COAT&amp;WRAP-QIOT-#3'!#REF!</definedName>
    <definedName name="PEJM" localSheetId="23">'[2]COAT&amp;WRAP-QIOT-#3'!#REF!</definedName>
    <definedName name="PEJM" localSheetId="3">'[2]COAT&amp;WRAP-QIOT-#3'!#REF!</definedName>
    <definedName name="PEJM">'[2]COAT&amp;WRAP-QIOT-#3'!#REF!</definedName>
    <definedName name="PF" localSheetId="1">'[1]PNT-QUOT-#3'!#REF!</definedName>
    <definedName name="PF" localSheetId="10">'[2]PNT-QUOT-#3'!#REF!</definedName>
    <definedName name="PF" localSheetId="12">'[2]PNT-QUOT-#3'!#REF!</definedName>
    <definedName name="PF" localSheetId="13">'[1]PNT-QUOT-#3'!#REF!</definedName>
    <definedName name="PF" localSheetId="14">'[1]PNT-QUOT-#3'!#REF!</definedName>
    <definedName name="PF" localSheetId="15">'[1]PNT-QUOT-#3'!#REF!</definedName>
    <definedName name="PF" localSheetId="16">'[2]PNT-QUOT-#3'!#REF!</definedName>
    <definedName name="PF" localSheetId="17">'[2]PNT-QUOT-#3'!#REF!</definedName>
    <definedName name="PF" localSheetId="18">'[2]PNT-QUOT-#3'!#REF!</definedName>
    <definedName name="PF" localSheetId="19">'[2]PNT-QUOT-#3'!#REF!</definedName>
    <definedName name="PF" localSheetId="2">'[1]PNT-QUOT-#3'!#REF!</definedName>
    <definedName name="PF" localSheetId="23">'[2]PNT-QUOT-#3'!#REF!</definedName>
    <definedName name="PF">'[2]PNT-QUOT-#3'!#REF!</definedName>
    <definedName name="PM" localSheetId="1">[8]IBASE!$AH$16:$AV$110</definedName>
    <definedName name="PM" localSheetId="13">[8]IBASE!$AH$16:$AV$110</definedName>
    <definedName name="PM" localSheetId="14">[8]IBASE!$AH$16:$AV$110</definedName>
    <definedName name="PM" localSheetId="15">[8]IBASE!$AH$16:$AV$110</definedName>
    <definedName name="PM" localSheetId="16">[9]IBASE!$AH$16:$AV$110</definedName>
    <definedName name="PM" localSheetId="17">[9]IBASE!$AH$16:$AV$110</definedName>
    <definedName name="PM" localSheetId="18">[9]IBASE!$AH$16:$AV$110</definedName>
    <definedName name="PM" localSheetId="19">[9]IBASE!$AH$16:$AV$110</definedName>
    <definedName name="PM" localSheetId="2">[8]IBASE!$AH$16:$AV$110</definedName>
    <definedName name="PM">[9]IBASE!$AH$16:$AV$110</definedName>
    <definedName name="Print_Area_MI" localSheetId="1">[10]ESTI.!$A$1:$U$52</definedName>
    <definedName name="Print_Area_MI" localSheetId="13">[11]ESTI.!$A$1:$U$52</definedName>
    <definedName name="Print_Area_MI" localSheetId="14">[11]ESTI.!$A$1:$U$52</definedName>
    <definedName name="Print_Area_MI" localSheetId="15">[11]ESTI.!$A$1:$U$52</definedName>
    <definedName name="Print_Area_MI" localSheetId="16">[10]ESTI.!$A$1:$U$52</definedName>
    <definedName name="Print_Area_MI" localSheetId="17">[10]ESTI.!$A$1:$U$52</definedName>
    <definedName name="Print_Area_MI" localSheetId="18">[10]ESTI.!$A$1:$U$52</definedName>
    <definedName name="Print_Area_MI" localSheetId="19">[10]ESTI.!$A$1:$U$52</definedName>
    <definedName name="Print_Area_MI" localSheetId="2">[12]ESTI.!$A$1:$U$52</definedName>
    <definedName name="Print_Area_MI">[10]ESTI.!$A$1:$U$52</definedName>
    <definedName name="_xlnm.Print_Titles" localSheetId="10">'10.IIPquy'!$4:$7</definedName>
    <definedName name="_xlnm.Print_Titles" localSheetId="11">'11.SPCNthang'!$4:$7</definedName>
    <definedName name="_xlnm.Print_Titles" localSheetId="12">'12.SPCNquy'!$4:$6</definedName>
    <definedName name="_xlnm.Print_Titles" localSheetId="4">'4. Cay lau nam'!$4:$5</definedName>
    <definedName name="_xlnm.Print_Titles" localSheetId="9">'9.IIPthang'!$4:$8</definedName>
    <definedName name="_xlnm.Print_Titles">'[13]TiÕn ®é thùc hiÖn KC'!#REF!</definedName>
    <definedName name="pt" localSheetId="1">#REF!</definedName>
    <definedName name="pt" localSheetId="10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19">#REF!</definedName>
    <definedName name="pt" localSheetId="2">#REF!</definedName>
    <definedName name="pt" localSheetId="20">#REF!</definedName>
    <definedName name="pt" localSheetId="23">#REF!</definedName>
    <definedName name="pt" localSheetId="3">#REF!</definedName>
    <definedName name="pt">#REF!</definedName>
    <definedName name="ptr" localSheetId="1">#REF!</definedName>
    <definedName name="ptr" localSheetId="10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19">#REF!</definedName>
    <definedName name="ptr" localSheetId="2">#REF!</definedName>
    <definedName name="ptr" localSheetId="20">#REF!</definedName>
    <definedName name="ptr" localSheetId="23">#REF!</definedName>
    <definedName name="ptr" localSheetId="3">#REF!</definedName>
    <definedName name="ptr">#REF!</definedName>
    <definedName name="ptvt">'[14]ma-pt'!$A$6:$IV$228</definedName>
    <definedName name="qưeqwrqw" localSheetId="1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19" hidden="1">{#N/A,#N/A,FALSE,"Chung"}</definedName>
    <definedName name="qưeqwrqw" localSheetId="2" hidden="1">{#N/A,#N/A,FALSE,"Chung"}</definedName>
    <definedName name="qưeqwrqw" localSheetId="20" hidden="1">{#N/A,#N/A,FALSE,"Chung"}</definedName>
    <definedName name="qưeqwrqw" localSheetId="3" hidden="1">{#N/A,#N/A,FALSE,"Chung"}</definedName>
    <definedName name="qưeqwrqw" hidden="1">{#N/A,#N/A,FALSE,"Chung"}</definedName>
    <definedName name="RT" localSheetId="1">'[1]COAT&amp;WRAP-QIOT-#3'!#REF!</definedName>
    <definedName name="RT" localSheetId="10">'[2]COAT&amp;WRAP-QIOT-#3'!#REF!</definedName>
    <definedName name="RT" localSheetId="12">'[2]COAT&amp;WRAP-QIOT-#3'!#REF!</definedName>
    <definedName name="RT" localSheetId="13">'[1]COAT&amp;WRAP-QIOT-#3'!#REF!</definedName>
    <definedName name="RT" localSheetId="14">'[1]COAT&amp;WRAP-QIOT-#3'!#REF!</definedName>
    <definedName name="RT" localSheetId="15">'[1]COAT&amp;WRAP-QIOT-#3'!#REF!</definedName>
    <definedName name="RT" localSheetId="16">'[2]COAT&amp;WRAP-QIOT-#3'!#REF!</definedName>
    <definedName name="RT" localSheetId="17">'[2]COAT&amp;WRAP-QIOT-#3'!#REF!</definedName>
    <definedName name="RT" localSheetId="18">'[2]COAT&amp;WRAP-QIOT-#3'!#REF!</definedName>
    <definedName name="RT" localSheetId="19">'[2]COAT&amp;WRAP-QIOT-#3'!#REF!</definedName>
    <definedName name="RT" localSheetId="2">'[1]COAT&amp;WRAP-QIOT-#3'!#REF!</definedName>
    <definedName name="RT" localSheetId="23">'[2]COAT&amp;WRAP-QIOT-#3'!#REF!</definedName>
    <definedName name="RT" localSheetId="3">'[2]COAT&amp;WRAP-QIOT-#3'!#REF!</definedName>
    <definedName name="RT">'[2]COAT&amp;WRAP-QIOT-#3'!#REF!</definedName>
    <definedName name="SB" localSheetId="1">[8]IBASE!$AH$7:$AL$14</definedName>
    <definedName name="SB" localSheetId="13">[8]IBASE!$AH$7:$AL$14</definedName>
    <definedName name="SB" localSheetId="14">[8]IBASE!$AH$7:$AL$14</definedName>
    <definedName name="SB" localSheetId="15">[8]IBASE!$AH$7:$AL$14</definedName>
    <definedName name="SB" localSheetId="16">[9]IBASE!$AH$7:$AL$14</definedName>
    <definedName name="SB" localSheetId="17">[9]IBASE!$AH$7:$AL$14</definedName>
    <definedName name="SB" localSheetId="18">[9]IBASE!$AH$7:$AL$14</definedName>
    <definedName name="SB" localSheetId="19">[9]IBASE!$AH$7:$AL$14</definedName>
    <definedName name="SB" localSheetId="2">[8]IBASE!$AH$7:$AL$14</definedName>
    <definedName name="SB">[9]IBASE!$AH$7:$AL$14</definedName>
    <definedName name="SORT" localSheetId="1">#REF!</definedName>
    <definedName name="SORT" localSheetId="10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19">#REF!</definedName>
    <definedName name="SORT" localSheetId="2">#REF!</definedName>
    <definedName name="SORT" localSheetId="20">#REF!</definedName>
    <definedName name="SORT" localSheetId="23">#REF!</definedName>
    <definedName name="SORT" localSheetId="3">#REF!</definedName>
    <definedName name="SORT">#REF!</definedName>
    <definedName name="SORT_AREA" localSheetId="1">'[10]DI-ESTI'!$A$8:$R$489</definedName>
    <definedName name="SORT_AREA" localSheetId="13">'[11]DI-ESTI'!$A$8:$R$489</definedName>
    <definedName name="SORT_AREA" localSheetId="14">'[11]DI-ESTI'!$A$8:$R$489</definedName>
    <definedName name="SORT_AREA" localSheetId="15">'[11]DI-ESTI'!$A$8:$R$489</definedName>
    <definedName name="SORT_AREA" localSheetId="16">'[10]DI-ESTI'!$A$8:$R$489</definedName>
    <definedName name="SORT_AREA" localSheetId="17">'[10]DI-ESTI'!$A$8:$R$489</definedName>
    <definedName name="SORT_AREA" localSheetId="18">'[10]DI-ESTI'!$A$8:$R$489</definedName>
    <definedName name="SORT_AREA" localSheetId="19">'[10]DI-ESTI'!$A$8:$R$489</definedName>
    <definedName name="SORT_AREA" localSheetId="2">'[12]DI-ESTI'!$A$8:$R$489</definedName>
    <definedName name="SORT_AREA">'[10]DI-ESTI'!$A$8:$R$489</definedName>
    <definedName name="SP" localSheetId="1">'[1]PNT-QUOT-#3'!#REF!</definedName>
    <definedName name="SP" localSheetId="10">'[2]PNT-QUOT-#3'!#REF!</definedName>
    <definedName name="SP" localSheetId="12">'[2]PNT-QUOT-#3'!#REF!</definedName>
    <definedName name="SP" localSheetId="13">'[1]PNT-QUOT-#3'!#REF!</definedName>
    <definedName name="SP" localSheetId="14">'[1]PNT-QUOT-#3'!#REF!</definedName>
    <definedName name="SP" localSheetId="15">'[1]PNT-QUOT-#3'!#REF!</definedName>
    <definedName name="SP" localSheetId="16">'[2]PNT-QUOT-#3'!#REF!</definedName>
    <definedName name="SP" localSheetId="17">'[2]PNT-QUOT-#3'!#REF!</definedName>
    <definedName name="SP" localSheetId="18">'[2]PNT-QUOT-#3'!#REF!</definedName>
    <definedName name="SP" localSheetId="19">'[2]PNT-QUOT-#3'!#REF!</definedName>
    <definedName name="SP" localSheetId="2">'[1]PNT-QUOT-#3'!#REF!</definedName>
    <definedName name="SP" localSheetId="23">'[2]PNT-QUOT-#3'!#REF!</definedName>
    <definedName name="SP" localSheetId="3">'[2]PNT-QUOT-#3'!#REF!</definedName>
    <definedName name="SP">'[2]PNT-QUOT-#3'!#REF!</definedName>
    <definedName name="sss" localSheetId="1">#REF!</definedName>
    <definedName name="sss" localSheetId="10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19">#REF!</definedName>
    <definedName name="sss" localSheetId="2">#REF!</definedName>
    <definedName name="sss" localSheetId="20">#REF!</definedName>
    <definedName name="sss" localSheetId="23">#REF!</definedName>
    <definedName name="sss" localSheetId="3">#REF!</definedName>
    <definedName name="sss">#REF!</definedName>
    <definedName name="TBA" localSheetId="1">#REF!</definedName>
    <definedName name="TBA" localSheetId="10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19">#REF!</definedName>
    <definedName name="TBA" localSheetId="2">#REF!</definedName>
    <definedName name="TBA" localSheetId="20">#REF!</definedName>
    <definedName name="TBA" localSheetId="23">#REF!</definedName>
    <definedName name="TBA" localSheetId="3">#REF!</definedName>
    <definedName name="TBA">#REF!</definedName>
    <definedName name="td" localSheetId="1">#REF!</definedName>
    <definedName name="td" localSheetId="10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19">#REF!</definedName>
    <definedName name="td" localSheetId="2">#REF!</definedName>
    <definedName name="td" localSheetId="20">#REF!</definedName>
    <definedName name="td" localSheetId="23">#REF!</definedName>
    <definedName name="td" localSheetId="3">#REF!</definedName>
    <definedName name="td">#REF!</definedName>
    <definedName name="th_bl" localSheetId="1">#REF!</definedName>
    <definedName name="th_bl" localSheetId="10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19">#REF!</definedName>
    <definedName name="th_bl" localSheetId="2">#REF!</definedName>
    <definedName name="th_bl" localSheetId="20">#REF!</definedName>
    <definedName name="th_bl" localSheetId="23">#REF!</definedName>
    <definedName name="th_bl" localSheetId="3">#REF!</definedName>
    <definedName name="th_bl">#REF!</definedName>
    <definedName name="thanh" localSheetId="1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19" hidden="1">{"'TDTGT (theo Dphuong)'!$A$4:$F$75"}</definedName>
    <definedName name="thanh" localSheetId="2" hidden="1">{"'TDTGT (theo Dphuong)'!$A$4:$F$75"}</definedName>
    <definedName name="thanh" localSheetId="20" hidden="1">{"'TDTGT (theo Dphuong)'!$A$4:$F$75"}</definedName>
    <definedName name="thanh" localSheetId="3" hidden="1">{"'TDTGT (theo Dphuong)'!$A$4:$F$75"}</definedName>
    <definedName name="thanh" hidden="1">{"'TDTGT (theo Dphuong)'!$A$4:$F$75"}</definedName>
    <definedName name="THK" localSheetId="1">'[1]COAT&amp;WRAP-QIOT-#3'!#REF!</definedName>
    <definedName name="THK" localSheetId="10">'[2]COAT&amp;WRAP-QIOT-#3'!#REF!</definedName>
    <definedName name="THK" localSheetId="12">'[2]COAT&amp;WRAP-QIOT-#3'!#REF!</definedName>
    <definedName name="THK" localSheetId="13">'[1]COAT&amp;WRAP-QIOT-#3'!#REF!</definedName>
    <definedName name="THK" localSheetId="14">'[1]COAT&amp;WRAP-QIOT-#3'!#REF!</definedName>
    <definedName name="THK" localSheetId="15">'[1]COAT&amp;WRAP-QIOT-#3'!#REF!</definedName>
    <definedName name="THK" localSheetId="16">'[2]COAT&amp;WRAP-QIOT-#3'!#REF!</definedName>
    <definedName name="THK" localSheetId="17">'[2]COAT&amp;WRAP-QIOT-#3'!#REF!</definedName>
    <definedName name="THK" localSheetId="18">'[2]COAT&amp;WRAP-QIOT-#3'!#REF!</definedName>
    <definedName name="THK" localSheetId="19">'[2]COAT&amp;WRAP-QIOT-#3'!#REF!</definedName>
    <definedName name="THK" localSheetId="2">'[1]COAT&amp;WRAP-QIOT-#3'!#REF!</definedName>
    <definedName name="THK" localSheetId="23">'[2]COAT&amp;WRAP-QIOT-#3'!#REF!</definedName>
    <definedName name="THK" localSheetId="3">'[2]COAT&amp;WRAP-QIOT-#3'!#REF!</definedName>
    <definedName name="THK">'[2]COAT&amp;WRAP-QIOT-#3'!#REF!</definedName>
    <definedName name="Tnghiep" localSheetId="1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19" hidden="1">{"'TDTGT (theo Dphuong)'!$A$4:$F$75"}</definedName>
    <definedName name="Tnghiep" localSheetId="2" hidden="1">{"'TDTGT (theo Dphuong)'!$A$4:$F$75"}</definedName>
    <definedName name="Tnghiep" localSheetId="20" hidden="1">{"'TDTGT (theo Dphuong)'!$A$4:$F$75"}</definedName>
    <definedName name="Tnghiep" localSheetId="3" hidden="1">{"'TDTGT (theo Dphuong)'!$A$4:$F$75"}</definedName>
    <definedName name="Tnghiep" hidden="1">{"'TDTGT (theo Dphuong)'!$A$4:$F$75"}</definedName>
    <definedName name="ttt" localSheetId="1">#REF!</definedName>
    <definedName name="ttt" localSheetId="10">#REF!</definedName>
    <definedName name="ttt" localSheetId="12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19">#REF!</definedName>
    <definedName name="ttt" localSheetId="2">#REF!</definedName>
    <definedName name="ttt" localSheetId="20">#REF!</definedName>
    <definedName name="ttt" localSheetId="23">#REF!</definedName>
    <definedName name="ttt" localSheetId="3">#REF!</definedName>
    <definedName name="ttt">#REF!</definedName>
    <definedName name="vfff" localSheetId="1">#REF!</definedName>
    <definedName name="vfff" localSheetId="10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19">#REF!</definedName>
    <definedName name="vfff" localSheetId="2">#REF!</definedName>
    <definedName name="vfff" localSheetId="20">#REF!</definedName>
    <definedName name="vfff" localSheetId="23">#REF!</definedName>
    <definedName name="vfff" localSheetId="3">#REF!</definedName>
    <definedName name="vfff">#REF!</definedName>
    <definedName name="vv" localSheetId="1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19" hidden="1">{"'TDTGT (theo Dphuong)'!$A$4:$F$75"}</definedName>
    <definedName name="vv" localSheetId="2" hidden="1">{"'TDTGT (theo Dphuong)'!$A$4:$F$75"}</definedName>
    <definedName name="vv" localSheetId="20" hidden="1">{"'TDTGT (theo Dphuong)'!$A$4:$F$75"}</definedName>
    <definedName name="vv" localSheetId="3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19" hidden="1">{#N/A,#N/A,FALSE,"Chung"}</definedName>
    <definedName name="wrn.thu." localSheetId="2" hidden="1">{#N/A,#N/A,FALSE,"Chung"}</definedName>
    <definedName name="wrn.thu." localSheetId="20" hidden="1">{#N/A,#N/A,FALSE,"Chung"}</definedName>
    <definedName name="wrn.thu." localSheetId="3" hidden="1">{#N/A,#N/A,FALSE,"Chung"}</definedName>
    <definedName name="wrn.thu." hidden="1">{#N/A,#N/A,FALSE,"Chung"}</definedName>
    <definedName name="xd" localSheetId="13">'[15]7 THAI NGUYEN'!$A$11</definedName>
    <definedName name="xd" localSheetId="14">'[15]7 THAI NGUYEN'!$A$11</definedName>
    <definedName name="xd" localSheetId="15">'[15]7 THAI NGUYEN'!$A$11</definedName>
    <definedName name="xd" localSheetId="16">'[16]7 THAI NGUYEN'!$A$11</definedName>
    <definedName name="xd" localSheetId="17">'[16]7 THAI NGUYEN'!$A$11</definedName>
    <definedName name="xd" localSheetId="18">'[16]7 THAI NGUYEN'!$A$11</definedName>
    <definedName name="xd" localSheetId="19">'[16]7 THAI NGUYEN'!$A$11</definedName>
    <definedName name="xd">'[16]7 THAI NGUYEN'!$A$11</definedName>
    <definedName name="ZYX" localSheetId="1">#REF!</definedName>
    <definedName name="ZYX" localSheetId="10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19">#REF!</definedName>
    <definedName name="ZYX" localSheetId="2">#REF!</definedName>
    <definedName name="ZYX" localSheetId="20">#REF!</definedName>
    <definedName name="ZYX" localSheetId="23">#REF!</definedName>
    <definedName name="ZYX" localSheetId="3">#REF!</definedName>
    <definedName name="ZYX">#REF!</definedName>
    <definedName name="ZZZ" localSheetId="1">#REF!</definedName>
    <definedName name="ZZZ" localSheetId="10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19">#REF!</definedName>
    <definedName name="ZZZ" localSheetId="2">#REF!</definedName>
    <definedName name="ZZZ" localSheetId="20">#REF!</definedName>
    <definedName name="ZZZ" localSheetId="23">#REF!</definedName>
    <definedName name="ZZZ" localSheetId="3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C9" i="59"/>
  <c r="D9"/>
  <c r="E9"/>
  <c r="F11" i="60"/>
  <c r="F18"/>
  <c r="E18"/>
  <c r="D18"/>
  <c r="C18"/>
  <c r="J18" i="61"/>
  <c r="J17"/>
  <c r="J14"/>
  <c r="J13"/>
  <c r="J12"/>
  <c r="J11"/>
  <c r="J10"/>
  <c r="I18"/>
  <c r="I17"/>
  <c r="I14"/>
  <c r="I13"/>
  <c r="I12"/>
  <c r="I11"/>
  <c r="I10"/>
  <c r="H18"/>
  <c r="H17"/>
  <c r="H14"/>
  <c r="H13"/>
  <c r="H12"/>
  <c r="H10"/>
  <c r="F21"/>
  <c r="J21" s="1"/>
  <c r="E21"/>
  <c r="I21" s="1"/>
  <c r="D21"/>
  <c r="F16"/>
  <c r="J16" s="1"/>
  <c r="E16"/>
  <c r="I16" s="1"/>
  <c r="D16"/>
  <c r="F9"/>
  <c r="J9" s="1"/>
  <c r="E9"/>
  <c r="I9" s="1"/>
  <c r="D9"/>
  <c r="E8"/>
  <c r="I8" s="1"/>
  <c r="O21"/>
  <c r="N21"/>
  <c r="O16"/>
  <c r="N16"/>
  <c r="O9"/>
  <c r="N9"/>
  <c r="O8"/>
  <c r="N8"/>
  <c r="L9" i="59"/>
  <c r="L15"/>
  <c r="K17"/>
  <c r="J17"/>
  <c r="D9" i="70"/>
  <c r="D8" i="61" l="1"/>
  <c r="F8"/>
  <c r="J8" s="1"/>
  <c r="L8" i="59"/>
  <c r="E8" i="48"/>
  <c r="D8"/>
  <c r="E8" i="50"/>
  <c r="D8"/>
  <c r="C8"/>
  <c r="W21" i="39" l="1"/>
  <c r="W20"/>
  <c r="W19"/>
  <c r="W18"/>
  <c r="W16"/>
  <c r="W15"/>
  <c r="V14"/>
  <c r="T14"/>
  <c r="S14"/>
  <c r="R14"/>
  <c r="Q14"/>
  <c r="P14"/>
  <c r="O14"/>
  <c r="N14"/>
  <c r="M14"/>
  <c r="L14"/>
  <c r="W14" s="1"/>
  <c r="J14"/>
  <c r="W13"/>
  <c r="W12"/>
  <c r="V11"/>
  <c r="T11"/>
  <c r="S11"/>
  <c r="R11"/>
  <c r="Q11"/>
  <c r="P11"/>
  <c r="O11"/>
  <c r="N11"/>
  <c r="M11"/>
  <c r="L11"/>
  <c r="J11"/>
  <c r="W10"/>
  <c r="W9"/>
  <c r="V8"/>
  <c r="T8"/>
  <c r="S8"/>
  <c r="R8"/>
  <c r="Q8"/>
  <c r="P8"/>
  <c r="O8"/>
  <c r="N8"/>
  <c r="M8"/>
  <c r="L8"/>
  <c r="K8"/>
  <c r="J8"/>
  <c r="W8" s="1"/>
  <c r="W11" l="1"/>
  <c r="J15" i="59" l="1"/>
  <c r="J9"/>
  <c r="J8" l="1"/>
  <c r="K15"/>
  <c r="K9"/>
  <c r="K8" l="1"/>
  <c r="E21" i="57"/>
  <c r="E20"/>
  <c r="E19"/>
  <c r="E13"/>
  <c r="E12"/>
  <c r="E11"/>
  <c r="J20" i="71" l="1"/>
  <c r="I20"/>
  <c r="H20"/>
  <c r="J19"/>
  <c r="I19"/>
  <c r="H19"/>
  <c r="J18"/>
  <c r="I18"/>
  <c r="H18"/>
  <c r="G17"/>
  <c r="F17"/>
  <c r="E17"/>
  <c r="D17"/>
  <c r="C17"/>
  <c r="B17"/>
  <c r="J16"/>
  <c r="I16"/>
  <c r="H16"/>
  <c r="J15"/>
  <c r="I15"/>
  <c r="H15"/>
  <c r="J14"/>
  <c r="I14"/>
  <c r="H14"/>
  <c r="G13"/>
  <c r="F13"/>
  <c r="E13"/>
  <c r="D13"/>
  <c r="C13"/>
  <c r="B13"/>
  <c r="C12"/>
  <c r="B12"/>
  <c r="C11"/>
  <c r="B11"/>
  <c r="H11" s="1"/>
  <c r="C10"/>
  <c r="B10"/>
  <c r="G9"/>
  <c r="F9"/>
  <c r="E9"/>
  <c r="D9"/>
  <c r="C9"/>
  <c r="B9"/>
  <c r="J19" i="69"/>
  <c r="I19"/>
  <c r="H19"/>
  <c r="J18"/>
  <c r="I18"/>
  <c r="H18"/>
  <c r="J17"/>
  <c r="I17"/>
  <c r="H17"/>
  <c r="J14"/>
  <c r="I14"/>
  <c r="H14"/>
  <c r="J13"/>
  <c r="I13"/>
  <c r="H13"/>
  <c r="J12"/>
  <c r="I12"/>
  <c r="H12"/>
  <c r="J11"/>
  <c r="I11"/>
  <c r="H11"/>
  <c r="J10"/>
  <c r="I10"/>
  <c r="H10"/>
  <c r="G9"/>
  <c r="F9"/>
  <c r="E9"/>
  <c r="D9"/>
  <c r="C9"/>
  <c r="B9"/>
  <c r="E12" i="68"/>
  <c r="E11"/>
  <c r="E9"/>
  <c r="E8"/>
  <c r="E7"/>
  <c r="E6"/>
  <c r="H9" i="71" l="1"/>
  <c r="J9"/>
  <c r="H10"/>
  <c r="J10"/>
  <c r="J11"/>
  <c r="H12"/>
  <c r="J12"/>
  <c r="H13"/>
  <c r="J13"/>
  <c r="I17"/>
  <c r="I9"/>
  <c r="I10"/>
  <c r="I11"/>
  <c r="I12"/>
  <c r="I13"/>
  <c r="H17"/>
  <c r="J17"/>
  <c r="H9" i="69"/>
  <c r="J9"/>
  <c r="I9"/>
  <c r="E52" i="73" l="1"/>
  <c r="E51"/>
  <c r="E50"/>
  <c r="E49"/>
  <c r="E47"/>
  <c r="E46"/>
  <c r="E45"/>
  <c r="E44"/>
  <c r="E39"/>
  <c r="E38"/>
  <c r="E37"/>
  <c r="E36"/>
  <c r="E34"/>
  <c r="E33"/>
  <c r="E32"/>
  <c r="E31"/>
  <c r="E29"/>
  <c r="E28"/>
  <c r="E27"/>
  <c r="E26"/>
  <c r="E22"/>
  <c r="E21"/>
  <c r="E20"/>
  <c r="E19"/>
  <c r="E17"/>
  <c r="E16"/>
  <c r="E15"/>
  <c r="E14"/>
  <c r="E12"/>
  <c r="E11"/>
  <c r="E10"/>
  <c r="E9"/>
  <c r="E44" i="63"/>
  <c r="E43"/>
  <c r="E42"/>
  <c r="E40"/>
  <c r="E39"/>
  <c r="E38"/>
  <c r="E36"/>
  <c r="E35"/>
  <c r="E34"/>
  <c r="E32"/>
  <c r="E31"/>
  <c r="E30"/>
  <c r="E28"/>
  <c r="E27"/>
  <c r="E26"/>
  <c r="E24"/>
  <c r="E23"/>
  <c r="E22"/>
  <c r="E19"/>
  <c r="E18"/>
  <c r="E17"/>
  <c r="E15"/>
  <c r="E14"/>
  <c r="E13"/>
  <c r="E11"/>
  <c r="E10"/>
  <c r="E9"/>
  <c r="E14" i="62"/>
  <c r="D30"/>
  <c r="C30"/>
  <c r="E30" s="1"/>
  <c r="D29"/>
  <c r="C29"/>
  <c r="E29" s="1"/>
  <c r="D28"/>
  <c r="C28"/>
  <c r="E28" s="1"/>
  <c r="D27"/>
  <c r="C27"/>
  <c r="E27" s="1"/>
  <c r="D25"/>
  <c r="C25"/>
  <c r="E25" s="1"/>
  <c r="D24"/>
  <c r="C24"/>
  <c r="E24" s="1"/>
  <c r="D23"/>
  <c r="D21" s="1"/>
  <c r="C23"/>
  <c r="E23" s="1"/>
  <c r="E22"/>
  <c r="D18"/>
  <c r="C18"/>
  <c r="D17"/>
  <c r="C17"/>
  <c r="D16"/>
  <c r="C16"/>
  <c r="D15"/>
  <c r="C15"/>
  <c r="E15" s="1"/>
  <c r="D13"/>
  <c r="C13"/>
  <c r="E13" s="1"/>
  <c r="D12"/>
  <c r="C12"/>
  <c r="E12" s="1"/>
  <c r="E11"/>
  <c r="D10"/>
  <c r="D9" s="1"/>
  <c r="C10"/>
  <c r="E10" s="1"/>
  <c r="C21" l="1"/>
  <c r="E21" s="1"/>
  <c r="E16"/>
  <c r="E17"/>
  <c r="E18"/>
  <c r="C9"/>
  <c r="E9" s="1"/>
  <c r="D27" i="33" l="1"/>
  <c r="D22"/>
  <c r="D15"/>
  <c r="D9"/>
  <c r="C27"/>
  <c r="C22"/>
  <c r="C15"/>
  <c r="C9"/>
  <c r="D19" i="53"/>
  <c r="C19"/>
  <c r="D14"/>
  <c r="C14"/>
  <c r="D9"/>
  <c r="C9"/>
  <c r="D8"/>
  <c r="C8"/>
  <c r="F19"/>
  <c r="E19"/>
  <c r="F14"/>
  <c r="E14"/>
  <c r="F9"/>
  <c r="E9"/>
  <c r="F8"/>
  <c r="E8"/>
  <c r="E21" i="52"/>
  <c r="D21"/>
  <c r="E16"/>
  <c r="D16"/>
  <c r="E11"/>
  <c r="D11"/>
  <c r="E10"/>
  <c r="D10"/>
  <c r="C21"/>
  <c r="C16"/>
  <c r="C11"/>
  <c r="C10" s="1"/>
  <c r="F9" i="67" l="1"/>
  <c r="D9"/>
  <c r="C9"/>
  <c r="F16" i="39" l="1"/>
  <c r="D16"/>
  <c r="F12"/>
  <c r="D12"/>
  <c r="F8"/>
  <c r="E8"/>
  <c r="D8"/>
  <c r="E22"/>
  <c r="E16"/>
  <c r="E12"/>
  <c r="F27" i="33" l="1"/>
  <c r="E27"/>
  <c r="F22"/>
  <c r="E22"/>
  <c r="F15"/>
  <c r="E15"/>
  <c r="F9"/>
  <c r="E9"/>
  <c r="D28" i="47"/>
  <c r="C28"/>
  <c r="D23"/>
  <c r="C23"/>
  <c r="D16"/>
  <c r="C16"/>
  <c r="D10"/>
  <c r="C10"/>
  <c r="E10" i="49" l="1"/>
  <c r="D10"/>
  <c r="C10"/>
  <c r="F8" i="48"/>
  <c r="C8"/>
  <c r="E9" i="21"/>
  <c r="D9"/>
  <c r="C9"/>
  <c r="G18" i="61"/>
  <c r="G17"/>
  <c r="G14"/>
  <c r="G13"/>
  <c r="G12"/>
  <c r="G10"/>
  <c r="C21"/>
  <c r="C16"/>
  <c r="G16" s="1"/>
  <c r="C9"/>
  <c r="C8" s="1"/>
  <c r="G8" s="1"/>
  <c r="M16"/>
  <c r="H16" s="1"/>
  <c r="L16"/>
  <c r="M9"/>
  <c r="H9" s="1"/>
  <c r="L9"/>
  <c r="L8"/>
  <c r="G20" i="60"/>
  <c r="G19"/>
  <c r="G16"/>
  <c r="G15"/>
  <c r="G14"/>
  <c r="G12"/>
  <c r="C23"/>
  <c r="G18"/>
  <c r="C11"/>
  <c r="C10" s="1"/>
  <c r="M8" i="61" l="1"/>
  <c r="H8" s="1"/>
  <c r="G9"/>
  <c r="H23" i="60"/>
  <c r="G23"/>
  <c r="F23"/>
  <c r="E23"/>
  <c r="G11"/>
  <c r="E11"/>
  <c r="E10" s="1"/>
  <c r="F10"/>
  <c r="G10" s="1"/>
  <c r="D23"/>
  <c r="D11"/>
  <c r="E8" i="59"/>
  <c r="D8"/>
  <c r="C8"/>
  <c r="D10" i="60" l="1"/>
</calcChain>
</file>

<file path=xl/comments1.xml><?xml version="1.0" encoding="utf-8"?>
<comments xmlns="http://schemas.openxmlformats.org/spreadsheetml/2006/main">
  <authors>
    <author>Microsoft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Microsoft:</t>
        </r>
        <r>
          <rPr>
            <sz val="8"/>
            <color indexed="81"/>
            <rFont val="Tahoma"/>
            <family val="2"/>
          </rPr>
          <t xml:space="preserve">
DX 2017-2018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Microsoft:</t>
        </r>
        <r>
          <rPr>
            <sz val="8"/>
            <color indexed="81"/>
            <rFont val="Tahoma"/>
            <family val="2"/>
          </rPr>
          <t xml:space="preserve">
ĐX 2018-2019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Microsoft:</t>
        </r>
        <r>
          <rPr>
            <sz val="8"/>
            <color indexed="81"/>
            <rFont val="Tahoma"/>
            <family val="2"/>
          </rPr>
          <t xml:space="preserve">
Do DT bị thiệt hại trắng 75 ha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Nguon so lieu: theo BC van bang cua "Tong muc thang 12 nam 2019"
</t>
        </r>
      </text>
    </comment>
  </commentList>
</comments>
</file>

<file path=xl/sharedStrings.xml><?xml version="1.0" encoding="utf-8"?>
<sst xmlns="http://schemas.openxmlformats.org/spreadsheetml/2006/main" count="1146" uniqueCount="453">
  <si>
    <t>TỔNG SỐ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</si>
  <si>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</si>
  <si>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</si>
  <si>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</si>
  <si>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</si>
  <si>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</si>
  <si>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</si>
  <si>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t>Trong đó:</t>
  </si>
  <si>
    <t>Ngô</t>
  </si>
  <si>
    <t>Khoai lang</t>
  </si>
  <si>
    <t>so với</t>
  </si>
  <si>
    <t>cùng kỳ</t>
  </si>
  <si>
    <t xml:space="preserve">cùng kỳ </t>
  </si>
  <si>
    <t>Toàn ngành công nghiệp</t>
  </si>
  <si>
    <t>Đơn vị</t>
  </si>
  <si>
    <t>Ước tính</t>
  </si>
  <si>
    <t>tính</t>
  </si>
  <si>
    <t>năm</t>
  </si>
  <si>
    <t>"</t>
  </si>
  <si>
    <t>%</t>
  </si>
  <si>
    <t>quý II</t>
  </si>
  <si>
    <t xml:space="preserve">Ước tính </t>
  </si>
  <si>
    <t>cùng kỳ năm</t>
  </si>
  <si>
    <t>Tháng 12</t>
  </si>
  <si>
    <t>Quý II</t>
  </si>
  <si>
    <t>A. HÀNH KHÁCH</t>
  </si>
  <si>
    <t xml:space="preserve">  Phân theo ngành vận tải</t>
  </si>
  <si>
    <t>Đường sắt</t>
  </si>
  <si>
    <t>Đường bộ</t>
  </si>
  <si>
    <t>Hàng không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</si>
  <si>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</si>
  <si>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</si>
  <si>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</si>
  <si>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</si>
  <si>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</si>
  <si>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</si>
  <si>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</si>
  <si>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</si>
  <si>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</si>
  <si>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Quý I</t>
  </si>
  <si>
    <t>quý I</t>
  </si>
  <si>
    <t>I. Vận chuyển (Nghìn HK)</t>
  </si>
  <si>
    <t>II. Luân chuyển (Triệu HK.km)</t>
  </si>
  <si>
    <t>I. Vận chuyển (Nghìn tấn)</t>
  </si>
  <si>
    <t>năm trước</t>
  </si>
  <si>
    <t>trước (%)</t>
  </si>
  <si>
    <t>Tổng giá trị thiệt hại</t>
  </si>
  <si>
    <t>Diện tích gieo trồng cây hàng năm (Ha)</t>
  </si>
  <si>
    <t>năm trước (%)</t>
  </si>
  <si>
    <t>Sản lượng thu hoạch các loại cây trồng (Tấn)</t>
  </si>
  <si>
    <t>Các loại cây khác</t>
  </si>
  <si>
    <t xml:space="preserve">Tên sản phẩm </t>
  </si>
  <si>
    <t>(Theo ngành sản phẩm mới)</t>
  </si>
  <si>
    <t>Vốn ngân sách Nhà nước cấp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</si>
  <si>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</si>
  <si>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</si>
  <si>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</si>
  <si>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</si>
  <si>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</si>
  <si>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</si>
  <si>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</si>
  <si>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</si>
  <si>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</si>
  <si>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</si>
  <si>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</si>
  <si>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</si>
  <si>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</si>
  <si>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</si>
  <si>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</si>
  <si>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</si>
  <si>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</si>
  <si>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</si>
  <si>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</si>
  <si>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</si>
  <si>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</si>
  <si>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</si>
  <si>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</si>
  <si>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</si>
  <si>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</si>
  <si>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</si>
  <si>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</si>
  <si>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</si>
  <si>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</si>
  <si>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6 tháng</t>
  </si>
  <si>
    <t>năm 2019</t>
  </si>
  <si>
    <t xml:space="preserve">năm 2019 </t>
  </si>
  <si>
    <t>2019 so với</t>
  </si>
  <si>
    <t>2019 (%)</t>
  </si>
  <si>
    <t>Triệu đồng; %</t>
  </si>
  <si>
    <t>Lúa đông xuân</t>
  </si>
  <si>
    <t>Lạc</t>
  </si>
  <si>
    <t>Diện tích, năng suất và sản lượng</t>
  </si>
  <si>
    <t xml:space="preserve">    Diện tích (Ha)</t>
  </si>
  <si>
    <t xml:space="preserve">    Năng suất (Tạ/ha)</t>
  </si>
  <si>
    <t xml:space="preserve">    Sản lượng (Tấn)</t>
  </si>
  <si>
    <t>Đậu tương</t>
  </si>
  <si>
    <t>Rừng sản xuất</t>
  </si>
  <si>
    <t>Rừng phòng hộ</t>
  </si>
  <si>
    <t>Rừng đặc dụng</t>
  </si>
  <si>
    <t>Sản phẩm lâm nghiệp chủ yếu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</si>
  <si>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</si>
  <si>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</si>
  <si>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</si>
  <si>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</si>
  <si>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</si>
  <si>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</si>
  <si>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Phân theo ngành kinh tế (Ngành cấp II)</t>
  </si>
  <si>
    <t>Thuế sản phẩm trừ trợ cấp sản phẩm</t>
  </si>
  <si>
    <t>Dịch vụ</t>
  </si>
  <si>
    <t>Xây dựng</t>
  </si>
  <si>
    <t>Công nghiệp</t>
  </si>
  <si>
    <t>Công nghiệp và xây dựng</t>
  </si>
  <si>
    <t>Nông, lâm nghiệp và thủy sản</t>
  </si>
  <si>
    <t xml:space="preserve">năm 2018 </t>
  </si>
  <si>
    <t>Tốc độ phát triển</t>
  </si>
  <si>
    <t>Theo giá so sánh 2010</t>
  </si>
  <si>
    <t>Theo giá hiện hành</t>
  </si>
  <si>
    <t>Tỷ đồng, %</t>
  </si>
  <si>
    <t>Tổng</t>
  </si>
  <si>
    <t>số</t>
  </si>
  <si>
    <t>Cơ</t>
  </si>
  <si>
    <t>cấu</t>
  </si>
  <si>
    <t>Thực</t>
  </si>
  <si>
    <t>Ước</t>
  </si>
  <si>
    <t>So với cùng kỳ</t>
  </si>
  <si>
    <t xml:space="preserve">hiện </t>
  </si>
  <si>
    <t>Trứng gia cầm (Triệu quả)</t>
  </si>
  <si>
    <t>Sản lượng sữa bò tươi (Nghìn tấn)</t>
  </si>
  <si>
    <t xml:space="preserve">Thực hiện </t>
  </si>
  <si>
    <t>So với cùng kỳ năm trước (%)</t>
  </si>
  <si>
    <t xml:space="preserve">So với cùng kỳ năm trước </t>
  </si>
  <si>
    <t>đầu năm</t>
  </si>
  <si>
    <t>So với cùng kỳ năm trước</t>
  </si>
  <si>
    <t xml:space="preserve">      và dịch vụ tiêu dùng khác các quý năm 2019</t>
  </si>
  <si>
    <t>II. Luân chuyển (Triệu tấn.km)</t>
  </si>
  <si>
    <t>TỔNG CỤC THỐNG KÊ</t>
  </si>
  <si>
    <t>ƯỚC TÍNH SỐ LIỆU KINH TẾ XÃ HỘI</t>
  </si>
  <si>
    <t>Lúa</t>
  </si>
  <si>
    <t>Lúa thu đông (vụ 3)</t>
  </si>
  <si>
    <t xml:space="preserve">Lúa mùa </t>
  </si>
  <si>
    <t>Lúa Hè Thu</t>
  </si>
  <si>
    <t>Các loại cây khác (Ha)</t>
  </si>
  <si>
    <t>Rau các loại</t>
  </si>
  <si>
    <t>Số lượng trâu (Con)</t>
  </si>
  <si>
    <t>Số lượng bò (Con)</t>
  </si>
  <si>
    <t>Số lượng lợn (Con)</t>
  </si>
  <si>
    <t>Số lượng gia cầm (Nghìn con)</t>
  </si>
  <si>
    <t>Sản lượng sản phẩm chăn nuôi khác</t>
  </si>
  <si>
    <t>Kết quả điều tra
năm trước 2018</t>
  </si>
  <si>
    <t>Năm 2019   so với
năm 2018  (%)</t>
  </si>
  <si>
    <t>năm trước 2018 (%)</t>
  </si>
  <si>
    <t>Sản lượng thịt hơi xuất chuồng (nghìn tấn)</t>
  </si>
  <si>
    <t xml:space="preserve">Sản lượng thịt trâu hơi xuất chuồng </t>
  </si>
  <si>
    <t xml:space="preserve">Sản lượng thịt bò hơi xuất chuồng </t>
  </si>
  <si>
    <t xml:space="preserve">Sản lượng thịt lợn hơi xuất chuồng </t>
  </si>
  <si>
    <t xml:space="preserve">Sản lượng thịt gia cầm hơi xuất chuồng </t>
  </si>
  <si>
    <t xml:space="preserve"> - Gà</t>
  </si>
  <si>
    <t>Đá xây dựng khác</t>
  </si>
  <si>
    <t>M3</t>
  </si>
  <si>
    <t>Phi lê đông lạnh</t>
  </si>
  <si>
    <t>Tấn</t>
  </si>
  <si>
    <t>Gạo đã xát toàn bộ hoặc sơ bộ, đã hoặc chưa đánh bóng hạt hoặc hồ</t>
  </si>
  <si>
    <t>Nước tinh khiết</t>
  </si>
  <si>
    <t>1000 lít</t>
  </si>
  <si>
    <t>Thuốc lá có đầu lọc</t>
  </si>
  <si>
    <t>1000 bao</t>
  </si>
  <si>
    <t>Sợi xe từ sợi tơ tằm</t>
  </si>
  <si>
    <t>Vải dệt thoi từ sợi đay hoặc các sợi xơ libe dệt khác</t>
  </si>
  <si>
    <t>1000 m2</t>
  </si>
  <si>
    <t>Khăn trải bàn</t>
  </si>
  <si>
    <t>Áo sơ mi cho người lớn không dệt kim hoặc đan móc</t>
  </si>
  <si>
    <t>1000 cái</t>
  </si>
  <si>
    <t>Ba lô</t>
  </si>
  <si>
    <t>Giày, dép có đế hoặc mũ bằng da</t>
  </si>
  <si>
    <t>1000 đôi</t>
  </si>
  <si>
    <t>Dịch vụ sản xuất đồ mộc và đồ gỗ trong xây dựng khác</t>
  </si>
  <si>
    <t>Giấy và bìa nhăn</t>
  </si>
  <si>
    <t>Sản phẩm in khác (quy khổ 13cmx19cm)</t>
  </si>
  <si>
    <t>Triệu trang</t>
  </si>
  <si>
    <t>Thuốc trừ sâu khác và sản phẩm hoá chất khác dùng trong nông nghiệp</t>
  </si>
  <si>
    <t>Thuốc chứa pênixilin hoặc kháng sinh khác dạng viên</t>
  </si>
  <si>
    <t>Triệu viên</t>
  </si>
  <si>
    <t>Thuốc chứa pênixilin hoặc kháng sinh khác dạng lỏng</t>
  </si>
  <si>
    <t>Lít</t>
  </si>
  <si>
    <t>Thuốc chứa pênixilin hoặc kháng sinh khác dạng bột/cốm</t>
  </si>
  <si>
    <t>Kg</t>
  </si>
  <si>
    <t>Bao và túi (kể cả loại hình nón) từ plastic khác</t>
  </si>
  <si>
    <t>Xi măng Portland đen</t>
  </si>
  <si>
    <t>Cấu kiện làm sẵn cho xây dựng hoặc kỹ thuật dân dụng, bằng xi măng, bê tông hoặc đá nhân tạo</t>
  </si>
  <si>
    <t>Bê tông trộn sẵn (bê tông tươi)</t>
  </si>
  <si>
    <t>Thép không gỉ cán phẳng không gia công quá mức cán nóng, dạng không cuộn, có chiều rộng ≥ 600mm</t>
  </si>
  <si>
    <t>Dây sắt hoặc thép không hợp kim</t>
  </si>
  <si>
    <t>Cấu kiện cầu và nhịp cầu bằng sắt, thép</t>
  </si>
  <si>
    <t>Thiết bị dùng cho dàn giáo, ván khuôn, vật chống hoặc cột trụ chống hầm lò bằng sắt, thép, nhôm</t>
  </si>
  <si>
    <t>Dịch vụ ép nén kim loại</t>
  </si>
  <si>
    <t>Máy thu hoạch khác chưa được phân vào đâu</t>
  </si>
  <si>
    <t>Cái</t>
  </si>
  <si>
    <t>Máy sấy nông sản</t>
  </si>
  <si>
    <t>Dịch vụ sản xuất máy dùng cho chế biến đồ uống hay thực phẩm</t>
  </si>
  <si>
    <t>Tàu thuyền lớn khác chuyên chở người và hàng hoá có động cơ đẩy</t>
  </si>
  <si>
    <t>Bàn bằng gỗ các lọai</t>
  </si>
  <si>
    <t>Chiếc</t>
  </si>
  <si>
    <t>Tủ bếp bằng vật liệu khác (trừ gỗ, plastic, mây tre)</t>
  </si>
  <si>
    <t>Bàn bằng vật liệu khác (trừ gỗ, plastic, mây tre)</t>
  </si>
  <si>
    <t>Đồ nội thất bằng vật liệu khác chưa được phân vào đâu</t>
  </si>
  <si>
    <t>Bộ phận bật lửa dùng để hút thuốc và các bật lửa khác (trừ đá lửa, bấc); hợp chất dẫn lửa; các vật từ nguyên liệu dễ cháy</t>
  </si>
  <si>
    <t>Điện thương phẩm</t>
  </si>
  <si>
    <t>Triệu KWh</t>
  </si>
  <si>
    <t>Nước đá</t>
  </si>
  <si>
    <t>Nước uống được</t>
  </si>
  <si>
    <t>1000 m3</t>
  </si>
  <si>
    <t>Dịch vụ thu gom rác thải không độc hại có thể tái chế</t>
  </si>
  <si>
    <t xml:space="preserve"> I. Vốn nhà nước trên địa bàn 
    </t>
  </si>
  <si>
    <t>-</t>
  </si>
  <si>
    <t>Vốn đầu tư của doanh nghiệp Nhà nước (Vốn tự có)</t>
  </si>
  <si>
    <t xml:space="preserve"> II. Vốn ngoài nhà nước </t>
  </si>
  <si>
    <t xml:space="preserve">III. Vốn đầu tư trực tiếp nước ngoài  
       </t>
  </si>
  <si>
    <t>IV.</t>
  </si>
  <si>
    <t xml:space="preserve">   - Vốn cân đối ngân sách tỉnh</t>
  </si>
  <si>
    <t xml:space="preserve"> - Thu tiền sử dụng đất</t>
  </si>
  <si>
    <t xml:space="preserve"> - Vốn trung ương hỗ trợ đầu tư theo mục tiêu</t>
  </si>
  <si>
    <t xml:space="preserve"> - Vốn nước ngoài (ODA)</t>
  </si>
  <si>
    <t xml:space="preserve"> - Vốn xổ số kiến thiết</t>
  </si>
  <si>
    <t xml:space="preserve"> - Vốn khác</t>
  </si>
  <si>
    <t xml:space="preserve"> - Vốn cân đối ngân sách huyện</t>
  </si>
  <si>
    <t xml:space="preserve"> - Vốn tỉnh hỗ trợ đầu tư theo mục tiêu</t>
  </si>
  <si>
    <t xml:space="preserve"> - Vốn cân đối ngân sách xã</t>
  </si>
  <si>
    <t xml:space="preserve"> - 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</si>
  <si>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</si>
  <si>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</si>
  <si>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</si>
  <si>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
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</si>
  <si>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</si>
  <si>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</si>
  <si>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</si>
  <si>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</si>
  <si>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
xe máy và xe có động cơ</t>
  </si>
  <si>
    <t xml:space="preserve"> BÁO CÁO </t>
  </si>
  <si>
    <t>CỤC THỐNG KÊ TỈNH AN GIANG</t>
  </si>
  <si>
    <t>Khai khoáng</t>
  </si>
  <si>
    <t>Khai thác đá, cát, sỏi, đất sét</t>
  </si>
  <si>
    <t>Công nghiệp chế biến , chế tạo</t>
  </si>
  <si>
    <t>Sản xuất chế biến thực phẩm</t>
  </si>
  <si>
    <t>Chế biến, bảo quản thuỷ sản và các sản phẩm từ thuỷ sản</t>
  </si>
  <si>
    <t>Xay xát và sản xuất bột thô</t>
  </si>
  <si>
    <t>Sản xuất đồ uống</t>
  </si>
  <si>
    <t>Sản xuất đồ uống không cồn, nước khoáng</t>
  </si>
  <si>
    <t>Sản xuất sản phẩm thuốc lá</t>
  </si>
  <si>
    <t>Dệt</t>
  </si>
  <si>
    <t>Sản xuất sợi</t>
  </si>
  <si>
    <t>Sản xuất vải dệt thoi</t>
  </si>
  <si>
    <t>Sản xuất trang phục</t>
  </si>
  <si>
    <t>May trang phục (trừ trang phục từ da lông thú)</t>
  </si>
  <si>
    <t>Sản xuất da và các sản phẩm có liên quan</t>
  </si>
  <si>
    <t>Sản xuất vali, túi sách và các loại tương tự, sản xuất yên đệm</t>
  </si>
  <si>
    <t>Sản xuất giày dép</t>
  </si>
  <si>
    <t>Chế biến gỗ và sản xuất sản phẩm từ gỗ, tre, nứa (trừ giường, tủ, bàn, ghế); sản xuất sản phẩm từ rơm, rạ và vật liệu tết bện</t>
  </si>
  <si>
    <t>Sản xuất đồ gỗ xây dựng</t>
  </si>
  <si>
    <t>Sản xuất giấy và sản phẩm từ giấy</t>
  </si>
  <si>
    <t>Sản xuất giấy nhăn, bìa nhăn, bao bì từ giấy và bìa</t>
  </si>
  <si>
    <t>In, sao chép bản ghi các loại</t>
  </si>
  <si>
    <t>In ấn</t>
  </si>
  <si>
    <t>Sản xuất than cốc, sản phẩm dầu mỏ tinh chế</t>
  </si>
  <si>
    <t>Sản xuất hoá chất và sản phẩm hoá chất</t>
  </si>
  <si>
    <t>Sản xuất thuốc trừ sâu và sản phẩm hoá chất khác dùng trong nông nghiệp</t>
  </si>
  <si>
    <t>Sản xuất thuốc, hoá dược và dược liệu</t>
  </si>
  <si>
    <t>Sản xuất sản phẩm từ cao su và plastic</t>
  </si>
  <si>
    <t>Sản xuất sản phẩm từ plastic</t>
  </si>
  <si>
    <t>Sản xuất sản phẩm từ khoáng phi kim loại khác</t>
  </si>
  <si>
    <t>Sản xuất xi măng, vôi, thạch cao</t>
  </si>
  <si>
    <t>Sản xuất bê tông và các sản phẩm từ xi măng và thạch cao</t>
  </si>
  <si>
    <t>Sản xuất kim loại</t>
  </si>
  <si>
    <t>Sản xuất sắt, thép, gang</t>
  </si>
  <si>
    <t>Sản xuất sản phẩm từ kim loại đúc sẵn (trừ máy móc, thiết bị)</t>
  </si>
  <si>
    <t>Sản xuất các cấu kiện kim loại</t>
  </si>
  <si>
    <t>Rèn, dập, ép và cán kim loại; luyện bột kim loại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</si>
  <si>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</si>
  <si>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</si>
  <si>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</si>
  <si>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máy nông nghiệp và lâm nghiệp</t>
  </si>
  <si>
    <t>Sản xuất máy chế biến thực phẩm, đồ uống và thuốc lá</t>
  </si>
  <si>
    <t>Sản xuất phương tiện vận tải khác</t>
  </si>
  <si>
    <t>Đóng tàu và cấu kiện nổi</t>
  </si>
  <si>
    <t>Sản xuất giường, tủ, bàn, ghế</t>
  </si>
  <si>
    <t>Công nghiệp chế biến, chế tạo khác</t>
  </si>
  <si>
    <t>Sản xuất khác chưa được phân vào đâu</t>
  </si>
  <si>
    <t>Sửa chữa, bảo dưỡng và lắp đặt máy móc và thiết bị</t>
  </si>
  <si>
    <t>Sản xuất và phân phối điện, khí đốt, nước nóng, hơi nước và điều hoà không khí</t>
  </si>
  <si>
    <t>Sản xuất, truyền tải và phân phối điện</t>
  </si>
  <si>
    <t>Sản xuất, phân phối hơi nước, nước nóng, điều hoà không khí và sản xuất nước đá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</si>
  <si>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</si>
  <si>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</si>
  <si>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</si>
  <si>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Thu gom rác thải không độc hại</t>
  </si>
  <si>
    <t>Kế hoạch
năm 2019</t>
  </si>
  <si>
    <t>năm 2018</t>
  </si>
  <si>
    <t>12. Trật tự, an toàn xã hội</t>
  </si>
  <si>
    <t>tháng 01/2019</t>
  </si>
  <si>
    <t>tháng 02/2019</t>
  </si>
  <si>
    <t>tháng 3/2019</t>
  </si>
  <si>
    <t>Đơn vị tính</t>
  </si>
  <si>
    <t>Cộng dồn từ 
đầu năm đến
 cuối kỳ báo cáo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</si>
  <si>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</si>
  <si>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</si>
  <si>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</si>
  <si>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</si>
  <si>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</si>
  <si>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tháng 4/2019</t>
  </si>
  <si>
    <t>tháng 5/2019</t>
  </si>
  <si>
    <t>THÁNG 12 , QUÝ 4 và NĂM 2019</t>
  </si>
  <si>
    <t>AN GIANG, THÁNG 12/2019</t>
  </si>
  <si>
    <t>tháng 11</t>
  </si>
  <si>
    <t>tháng 12</t>
  </si>
  <si>
    <t>12 tháng</t>
  </si>
  <si>
    <t xml:space="preserve"> năm</t>
  </si>
  <si>
    <t xml:space="preserve">12 tháng </t>
  </si>
  <si>
    <t xml:space="preserve">      tháng 12 và năm 2019</t>
  </si>
  <si>
    <t>quý III</t>
  </si>
  <si>
    <t>quý IV</t>
  </si>
  <si>
    <t>Quý III</t>
  </si>
  <si>
    <t>Quý IV</t>
  </si>
  <si>
    <t>Tháng 12 năm</t>
  </si>
  <si>
    <t>tháng 11 năm</t>
  </si>
  <si>
    <t>Năm 2019</t>
  </si>
  <si>
    <t xml:space="preserve"> so với</t>
  </si>
  <si>
    <t xml:space="preserve"> cùng kỳ</t>
  </si>
  <si>
    <t>Lúa đông xuân (2019-2020)</t>
  </si>
  <si>
    <t>Lúa thu đông (vụ 3) 2019</t>
  </si>
  <si>
    <t>Lúa mùa (2019 - 2020)</t>
  </si>
  <si>
    <t>Lúa Hè Thu 2019</t>
  </si>
  <si>
    <t>2. Sản xuất nông nghiệp đến ngày 15 tháng 12 năm 2019</t>
  </si>
  <si>
    <t>Sơ bộ</t>
  </si>
  <si>
    <t>Năm 2019 so với</t>
  </si>
  <si>
    <t>năm 2018 (%)</t>
  </si>
  <si>
    <t>một số cây hàng năm</t>
  </si>
  <si>
    <t>Lúa hè thu + thu đông</t>
  </si>
  <si>
    <t>Khoai mì</t>
  </si>
  <si>
    <t>Rau</t>
  </si>
  <si>
    <t>3. Kết quả sản xuất một số cây hàng năm chủ yếu</t>
  </si>
  <si>
    <t>Thực hiện 
 năm 2018</t>
  </si>
  <si>
    <t>Sơ bộ 
 năm 2019</t>
  </si>
  <si>
    <t>Năm 2019
so với 
năm 2018 (%)</t>
  </si>
  <si>
    <t>Cây công nghiệp</t>
  </si>
  <si>
    <t>Hồ tiêu</t>
  </si>
  <si>
    <t xml:space="preserve">    Diện tích trồng (Ha)</t>
  </si>
  <si>
    <t xml:space="preserve">    Diện tích thu hoạch (Ha)</t>
  </si>
  <si>
    <t>Điều</t>
  </si>
  <si>
    <t>Dừa</t>
  </si>
  <si>
    <t>Cây ăn quả</t>
  </si>
  <si>
    <t>Cam</t>
  </si>
  <si>
    <t>Xoài</t>
  </si>
  <si>
    <t>Chuối</t>
  </si>
  <si>
    <t>Na</t>
  </si>
  <si>
    <t>Nhãn</t>
  </si>
  <si>
    <t>4. Kết quả sản xuất một số cây lâu năm chủ yếu</t>
  </si>
  <si>
    <t xml:space="preserve"> - Vịt, ngan, ngỗng</t>
  </si>
  <si>
    <t>Ước quý 4 và năm 2019</t>
  </si>
  <si>
    <t>Năm 2018</t>
  </si>
  <si>
    <t>Cả</t>
  </si>
  <si>
    <t xml:space="preserve">     Trong đó: Sản lượng thịt vịt (nghìn tấn)</t>
  </si>
  <si>
    <r>
      <t xml:space="preserve">    </t>
    </r>
    <r>
      <rPr>
        <i/>
        <sz val="10"/>
        <rFont val="Arial"/>
        <family val="2"/>
      </rPr>
      <t xml:space="preserve"> Trong đó</t>
    </r>
    <r>
      <rPr>
        <sz val="10"/>
        <rFont val="Arial"/>
        <family val="2"/>
      </rPr>
      <t>: Sản lượng trứng vịt (triệu quả)</t>
    </r>
  </si>
  <si>
    <t>Chính thức 
quý 3/2018</t>
  </si>
  <si>
    <t>Chính thức 
quý 4/2018</t>
  </si>
  <si>
    <t>Chính thức 
 năm 2018</t>
  </si>
  <si>
    <t xml:space="preserve">6. Sản phẩm chăn nuôi </t>
  </si>
  <si>
    <t xml:space="preserve">8. Sản lượng thủy sản </t>
  </si>
  <si>
    <t>Chính thức 
quý 3I/2018</t>
  </si>
  <si>
    <t>5. Chăn nuôi tại thời điểm 1/ 1</t>
  </si>
  <si>
    <t>Ước tính
năm báo cáo 2019</t>
  </si>
  <si>
    <t>Tháng 11</t>
  </si>
  <si>
    <t>Năm</t>
  </si>
  <si>
    <t xml:space="preserve">Phân theo ngành kinh tế </t>
  </si>
  <si>
    <t>11. Sản lượng một số sản phẩm công nghiệp chủ yếu</t>
  </si>
  <si>
    <t>Sản lượng điện năng lượng mặt trời</t>
  </si>
  <si>
    <t>So với</t>
  </si>
  <si>
    <t>Cả năm</t>
  </si>
  <si>
    <t>quý 4</t>
  </si>
  <si>
    <t xml:space="preserve">Ước </t>
  </si>
  <si>
    <t>Diện tích rừng trồng mới tập trung (Ha)</t>
  </si>
  <si>
    <t>Diện tích rừng trồng được chăm sóc (Ha)</t>
  </si>
  <si>
    <t>Diện tích rừng được khoanh nuôi tái sinh (Ha)</t>
  </si>
  <si>
    <t>Diện tích rừng trồng được giao khoán, bảo vệ (Ha)</t>
  </si>
  <si>
    <t>Cây lâm nghiệp trồng phân tán (1000cây)</t>
  </si>
  <si>
    <t>Ươm giống cây lâm nghiệp (1000cây)</t>
  </si>
  <si>
    <t>Sản lượng gỗ khai thác (m3)</t>
  </si>
  <si>
    <t>Sản lượng củi khai thác (ster)</t>
  </si>
  <si>
    <t>Tre-Nứa-Tầm vông (Nghìn cây)</t>
  </si>
  <si>
    <t>Măng tre (Tấn)</t>
  </si>
  <si>
    <t>Me chua (Tấn)</t>
  </si>
  <si>
    <t xml:space="preserve">       Tháng 12 năm  2019</t>
  </si>
  <si>
    <t>tháng 6/2019</t>
  </si>
  <si>
    <t>tháng 7/2019</t>
  </si>
  <si>
    <t>tháng 8/2019</t>
  </si>
  <si>
    <t>tháng 9/2019</t>
  </si>
  <si>
    <t>tháng 10/2019</t>
  </si>
  <si>
    <t>tháng 11/2019</t>
  </si>
  <si>
    <t>Sơ bộ kỳ 
báo cáo tháng 12/2019</t>
  </si>
  <si>
    <t xml:space="preserve">    Quý IV và Năm 2019</t>
  </si>
  <si>
    <t>Thực hiện quý III</t>
  </si>
  <si>
    <t>Ước tính quý IV</t>
  </si>
  <si>
    <t xml:space="preserve">10. Chỉ số sản xuất công nghiệp </t>
  </si>
  <si>
    <t xml:space="preserve">12. Sản lượng một số sản phẩm công nghiệp chủ yếu </t>
  </si>
  <si>
    <t>13. Vốn đầu tư phát triển toàn xã hội thực hiện theo giá hiện hành</t>
  </si>
  <si>
    <t>14. Vốn đầu tư thực hiện từ nguồn ngân sách Nhà nước</t>
  </si>
  <si>
    <t>15. Vốn đầu tư thực hiện từ nguồn ngân sách Nhà nước các quý năm 2019</t>
  </si>
  <si>
    <t>17. Doanh thu bán lẻ hàng hóa các quý năm 2019</t>
  </si>
  <si>
    <t>19. Doanh thu dịch vụ lưu trú, ăn uống, du lịch lữ hành</t>
  </si>
  <si>
    <t>21. Doanh thu vận tải, kho bãi và dịch vụ hỗ trợ vận tải</t>
  </si>
  <si>
    <t>22. Doanh thu vận tải, kho bãi và dịch vụ hỗ trợ vận tải các quý năm 2019</t>
  </si>
  <si>
    <t>23. Vận tải hành khách và hàng hoá tháng 12  và  năm 2019</t>
  </si>
  <si>
    <t>24. Vận tải hành khách và hàng hoá các quý năm 2019</t>
  </si>
  <si>
    <t>25. Trật tự, an toàn xã hội các quý năm 2019</t>
  </si>
  <si>
    <t>Sản phẩm lấy lá khác (Tấn)</t>
  </si>
  <si>
    <t>đầu</t>
  </si>
  <si>
    <t>7. Kết quả sản xuất lâm nghiệp năm 2019</t>
  </si>
  <si>
    <t xml:space="preserve"> kế hoạch</t>
  </si>
  <si>
    <t xml:space="preserve"> + TĐ: Thu tiền sử dụng đất</t>
  </si>
  <si>
    <r>
      <t>Đơn vị tính:</t>
    </r>
    <r>
      <rPr>
        <sz val="10"/>
        <rFont val="Arial"/>
        <family val="2"/>
      </rPr>
      <t>%</t>
    </r>
  </si>
  <si>
    <t>Chỉ số giá tháng báo cáo so với:</t>
  </si>
  <si>
    <t>Kỳ</t>
  </si>
  <si>
    <t>Cùng kỳ</t>
  </si>
  <si>
    <t xml:space="preserve">Tháng </t>
  </si>
  <si>
    <t xml:space="preserve"> gốc</t>
  </si>
  <si>
    <t>trước</t>
  </si>
  <si>
    <t>CHỈ SỐ GIÁ TIÊU DÙNG CHUNG</t>
  </si>
  <si>
    <t>I. Hàng ăn và dịch vụ ăn uống</t>
  </si>
  <si>
    <t xml:space="preserve"> 1.Lương thực</t>
  </si>
  <si>
    <t xml:space="preserve"> 2.Thực phẩm</t>
  </si>
  <si>
    <t xml:space="preserve"> 3.Ăn uống ngoài gia đình</t>
  </si>
  <si>
    <t>II. Đồ uống và thuốc lá</t>
  </si>
  <si>
    <t>III. May mặc, giày dép và mũ nón</t>
  </si>
  <si>
    <t>IV. Nhà ở, điện, nước, chất đốt và VLXD</t>
  </si>
  <si>
    <t>V. Thiết bị và đồ dùng gia đình</t>
  </si>
  <si>
    <t>VI. Thuốc và dịch vụ y tế</t>
  </si>
  <si>
    <t xml:space="preserve"> 20. Dịch vụ khám sức khỏe</t>
  </si>
  <si>
    <t>VII. Giao thông</t>
  </si>
  <si>
    <t>VIII. Bưu chính viễn thông</t>
  </si>
  <si>
    <t>IX. Giáo dục</t>
  </si>
  <si>
    <t xml:space="preserve"> 24. Dịch vụ giáo dục</t>
  </si>
  <si>
    <t>X. Văn hoá, giải trí và du lịch</t>
  </si>
  <si>
    <t>XI. Hàng hóa và dịch vụ khác</t>
  </si>
  <si>
    <t xml:space="preserve"> CHỈ SỐ GIÁ VÀNG (vàng 99,99%)</t>
  </si>
  <si>
    <t xml:space="preserve"> CHỈ SỐ GIÁ ĐÔ LA MỸ (loại tờ 50-100 USD)</t>
  </si>
  <si>
    <t xml:space="preserve">20. Chỉ số giá tiêu dùng, chỉ số giá vàng, chỉ số giá đô la Mỹ </t>
  </si>
  <si>
    <t>1. Tổng sản phẩm trên địa bàn  năm 2019</t>
  </si>
  <si>
    <t xml:space="preserve">       Tháng 12 năm 2019</t>
  </si>
  <si>
    <t>9. Chỉ số sản xuất công nghiệp tháng 12 năm 2019</t>
  </si>
  <si>
    <t xml:space="preserve">     Tháng 12 năm 2019</t>
  </si>
  <si>
    <t>16. Doanh thu bán lẻ hàng hóa tháng 12 và năm 2019</t>
  </si>
  <si>
    <t>18. Doanh thu dịch vụ lưu trú, ăn uống, du lịch lữ hành,</t>
  </si>
  <si>
    <t xml:space="preserve">      dịch vụ tiêu dùng khác tháng 12 và năm 2019</t>
  </si>
  <si>
    <t xml:space="preserve"> Tháng  11  năm  2019</t>
  </si>
  <si>
    <t>1.000 Tấn; %</t>
  </si>
</sst>
</file>

<file path=xl/styles.xml><?xml version="1.0" encoding="utf-8"?>
<styleSheet xmlns="http://schemas.openxmlformats.org/spreadsheetml/2006/main">
  <numFmts count="4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#,##0.0;[Red]\-#,##0.0"/>
    <numFmt numFmtId="169" formatCode="#.##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_(* #,##0_);_(* \(#,##0\);_(* &quot;-&quot;??_);_(@_)"/>
    <numFmt numFmtId="201" formatCode="_-* #,##0_-;\-* #,##0_-;_-* &quot;-&quot;??_-;_-@_-"/>
    <numFmt numFmtId="202" formatCode="_(* #,##0_);_(* \(#,##0\);_(* &quot;&quot;&quot;&quot;\-&quot;&quot;&quot;&quot;_);_(@_)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</numFmts>
  <fonts count="14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sz val="11"/>
      <name val="Times New Roman"/>
      <family val="1"/>
    </font>
    <font>
      <b/>
      <sz val="10"/>
      <name val="Arial"/>
      <family val="2"/>
      <charset val="163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sz val="10"/>
      <name val="Arial 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indexed="8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1"/>
      <name val="Book Antiqua"/>
      <family val="1"/>
    </font>
    <font>
      <sz val="12"/>
      <color rgb="FFFF0000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2"/>
    </font>
    <font>
      <b/>
      <sz val="10"/>
      <color theme="1"/>
      <name val="Arial Unicode MS"/>
      <family val="2"/>
    </font>
    <font>
      <b/>
      <i/>
      <sz val="10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name val=".VnArial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Arial"/>
      <family val="2"/>
    </font>
    <font>
      <sz val="14"/>
      <color rgb="FFFF0000"/>
      <name val=".Vn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b/>
      <sz val="10"/>
      <color theme="0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695">
    <xf numFmtId="0" fontId="0" fillId="0" borderId="0"/>
    <xf numFmtId="0" fontId="3" fillId="0" borderId="0"/>
    <xf numFmtId="0" fontId="6" fillId="0" borderId="0"/>
    <xf numFmtId="167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4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42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8" fillId="3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9" fillId="0" borderId="0"/>
    <xf numFmtId="0" fontId="19" fillId="2" borderId="0" applyNumberFormat="0"/>
    <xf numFmtId="0" fontId="19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9" fillId="0" borderId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20" fillId="2" borderId="0" applyNumberFormat="0"/>
    <xf numFmtId="0" fontId="19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1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0" fontId="6" fillId="2" borderId="0" applyNumberFormat="0"/>
    <xf numFmtId="9" fontId="21" fillId="0" borderId="0" applyBorder="0" applyAlignment="0" applyProtection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172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177" fontId="6" fillId="0" borderId="0" applyFill="0" applyBorder="0" applyAlignment="0"/>
    <xf numFmtId="177" fontId="16" fillId="0" borderId="0" applyFill="0" applyBorder="0" applyAlignment="0"/>
    <xf numFmtId="177" fontId="16" fillId="0" borderId="0" applyFill="0" applyBorder="0" applyAlignment="0"/>
    <xf numFmtId="0" fontId="33" fillId="22" borderId="4" applyNumberFormat="0" applyAlignment="0" applyProtection="0"/>
    <xf numFmtId="0" fontId="34" fillId="0" borderId="0"/>
    <xf numFmtId="178" fontId="15" fillId="0" borderId="0" applyFont="0" applyFill="0" applyBorder="0" applyAlignment="0" applyProtection="0"/>
    <xf numFmtId="0" fontId="35" fillId="23" borderId="5" applyNumberFormat="0" applyAlignment="0" applyProtection="0"/>
    <xf numFmtId="41" fontId="36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0" fillId="0" borderId="0"/>
    <xf numFmtId="3" fontId="6" fillId="0" borderId="0" applyFont="0" applyFill="0" applyBorder="0" applyAlignment="0" applyProtection="0"/>
    <xf numFmtId="0" fontId="45" fillId="0" borderId="0">
      <alignment horizontal="center"/>
    </xf>
    <xf numFmtId="188" fontId="1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/>
    <xf numFmtId="0" fontId="6" fillId="0" borderId="0" applyFont="0" applyFill="0" applyBorder="0" applyAlignment="0" applyProtection="0"/>
    <xf numFmtId="3" fontId="46" fillId="0" borderId="6">
      <alignment horizontal="left" vertical="top" wrapText="1"/>
    </xf>
    <xf numFmtId="191" fontId="6" fillId="0" borderId="0"/>
    <xf numFmtId="192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8" fillId="0" borderId="0">
      <alignment vertical="top" wrapText="1"/>
    </xf>
    <xf numFmtId="0" fontId="49" fillId="6" borderId="0" applyNumberFormat="0" applyBorder="0" applyAlignment="0" applyProtection="0"/>
    <xf numFmtId="38" fontId="50" fillId="24" borderId="0" applyNumberFormat="0" applyBorder="0" applyAlignment="0" applyProtection="0"/>
    <xf numFmtId="0" fontId="51" fillId="0" borderId="0">
      <alignment horizontal="left"/>
    </xf>
    <xf numFmtId="0" fontId="4" fillId="0" borderId="7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Protection="0"/>
    <xf numFmtId="0" fontId="4" fillId="0" borderId="0" applyProtection="0"/>
    <xf numFmtId="0" fontId="54" fillId="0" borderId="0" applyNumberFormat="0" applyFill="0" applyBorder="0" applyAlignment="0" applyProtection="0">
      <alignment vertical="top"/>
      <protection locked="0"/>
    </xf>
    <xf numFmtId="10" fontId="50" fillId="24" borderId="9" applyNumberFormat="0" applyBorder="0" applyAlignment="0" applyProtection="0"/>
    <xf numFmtId="0" fontId="55" fillId="9" borderId="4" applyNumberFormat="0" applyAlignment="0" applyProtection="0"/>
    <xf numFmtId="0" fontId="6" fillId="0" borderId="0"/>
    <xf numFmtId="0" fontId="56" fillId="0" borderId="10" applyNumberFormat="0" applyFill="0" applyAlignment="0" applyProtection="0"/>
    <xf numFmtId="0" fontId="57" fillId="0" borderId="11"/>
    <xf numFmtId="164" fontId="6" fillId="0" borderId="12"/>
    <xf numFmtId="164" fontId="16" fillId="0" borderId="12"/>
    <xf numFmtId="164" fontId="16" fillId="0" borderId="12"/>
    <xf numFmtId="18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5" fillId="0" borderId="0" applyNumberFormat="0" applyFont="0" applyFill="0" applyAlignment="0"/>
    <xf numFmtId="0" fontId="58" fillId="25" borderId="0" applyNumberFormat="0" applyBorder="0" applyAlignment="0" applyProtection="0"/>
    <xf numFmtId="0" fontId="30" fillId="0" borderId="0"/>
    <xf numFmtId="0" fontId="3" fillId="0" borderId="0">
      <alignment horizontal="left"/>
    </xf>
    <xf numFmtId="37" fontId="59" fillId="0" borderId="0"/>
    <xf numFmtId="0" fontId="3" fillId="0" borderId="0">
      <alignment horizontal="left"/>
    </xf>
    <xf numFmtId="194" fontId="60" fillId="0" borderId="0"/>
    <xf numFmtId="194" fontId="60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23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61" fillId="0" borderId="0"/>
    <xf numFmtId="0" fontId="38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7" fillId="0" borderId="0"/>
    <xf numFmtId="0" fontId="23" fillId="0" borderId="0"/>
    <xf numFmtId="0" fontId="23" fillId="0" borderId="0"/>
    <xf numFmtId="0" fontId="61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8" fillId="0" borderId="0" applyAlignment="0">
      <alignment vertical="top" wrapText="1"/>
      <protection locked="0"/>
    </xf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1" fillId="0" borderId="0"/>
    <xf numFmtId="0" fontId="6" fillId="0" borderId="0"/>
    <xf numFmtId="0" fontId="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20" fillId="2" borderId="0" applyNumberFormat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3" fillId="0" borderId="0"/>
    <xf numFmtId="0" fontId="6" fillId="0" borderId="0"/>
    <xf numFmtId="0" fontId="62" fillId="0" borderId="0"/>
    <xf numFmtId="0" fontId="62" fillId="0" borderId="0"/>
    <xf numFmtId="0" fontId="6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2" fillId="0" borderId="0"/>
    <xf numFmtId="0" fontId="62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8" fillId="0" borderId="0" applyAlignment="0">
      <alignment vertical="top" wrapText="1"/>
      <protection locked="0"/>
    </xf>
    <xf numFmtId="0" fontId="6" fillId="0" borderId="0"/>
    <xf numFmtId="0" fontId="61" fillId="0" borderId="0"/>
    <xf numFmtId="0" fontId="38" fillId="0" borderId="0"/>
    <xf numFmtId="0" fontId="65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6" fillId="26" borderId="13" applyNumberFormat="0" applyFont="0" applyAlignment="0" applyProtection="0"/>
    <xf numFmtId="0" fontId="66" fillId="22" borderId="14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95" fontId="6" fillId="0" borderId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9" fillId="0" borderId="0"/>
    <xf numFmtId="0" fontId="70" fillId="0" borderId="0">
      <alignment horizontal="center"/>
    </xf>
    <xf numFmtId="0" fontId="71" fillId="0" borderId="1">
      <alignment horizontal="center" vertical="center"/>
    </xf>
    <xf numFmtId="0" fontId="72" fillId="0" borderId="9" applyAlignment="0">
      <alignment horizontal="center" vertical="center" wrapText="1"/>
    </xf>
    <xf numFmtId="0" fontId="73" fillId="0" borderId="9">
      <alignment horizontal="center" vertical="center" wrapText="1"/>
    </xf>
    <xf numFmtId="3" fontId="8" fillId="0" borderId="0"/>
    <xf numFmtId="0" fontId="74" fillId="0" borderId="15"/>
    <xf numFmtId="0" fontId="57" fillId="0" borderId="0"/>
    <xf numFmtId="0" fontId="75" fillId="0" borderId="0" applyFont="0">
      <alignment horizontal="centerContinuous"/>
    </xf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6" fillId="0" borderId="16" applyNumberFormat="0" applyFont="0" applyFill="0" applyAlignment="0" applyProtection="0"/>
    <xf numFmtId="0" fontId="76" fillId="0" borderId="0" applyNumberFormat="0" applyFill="0" applyBorder="0" applyAlignment="0" applyProtection="0"/>
    <xf numFmtId="0" fontId="65" fillId="0" borderId="6">
      <alignment horizontal="right"/>
    </xf>
    <xf numFmtId="0" fontId="77" fillId="0" borderId="0" applyNumberFormat="0" applyFill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68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9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7" fontId="83" fillId="0" borderId="0" applyFont="0" applyFill="0" applyBorder="0" applyAlignment="0" applyProtection="0"/>
    <xf numFmtId="182" fontId="83" fillId="0" borderId="0" applyFont="0" applyFill="0" applyBorder="0" applyAlignment="0" applyProtection="0"/>
    <xf numFmtId="0" fontId="84" fillId="0" borderId="0"/>
    <xf numFmtId="0" fontId="5" fillId="0" borderId="0"/>
    <xf numFmtId="165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3" fillId="0" borderId="0"/>
    <xf numFmtId="167" fontId="85" fillId="0" borderId="0" applyFont="0" applyFill="0" applyBorder="0" applyAlignment="0" applyProtection="0"/>
    <xf numFmtId="198" fontId="86" fillId="0" borderId="0" applyFont="0" applyFill="0" applyBorder="0" applyAlignment="0" applyProtection="0"/>
    <xf numFmtId="184" fontId="85" fillId="0" borderId="0" applyFont="0" applyFill="0" applyBorder="0" applyAlignment="0" applyProtection="0"/>
    <xf numFmtId="0" fontId="3" fillId="0" borderId="0"/>
    <xf numFmtId="0" fontId="23" fillId="0" borderId="0"/>
    <xf numFmtId="0" fontId="41" fillId="0" borderId="0"/>
    <xf numFmtId="0" fontId="4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8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23" fillId="0" borderId="0"/>
    <xf numFmtId="0" fontId="6" fillId="0" borderId="0"/>
    <xf numFmtId="0" fontId="3" fillId="0" borderId="0"/>
    <xf numFmtId="0" fontId="42" fillId="0" borderId="0"/>
    <xf numFmtId="0" fontId="6" fillId="0" borderId="0"/>
    <xf numFmtId="0" fontId="2" fillId="0" borderId="0"/>
    <xf numFmtId="0" fontId="2" fillId="0" borderId="0"/>
    <xf numFmtId="0" fontId="113" fillId="0" borderId="0"/>
    <xf numFmtId="0" fontId="1" fillId="0" borderId="0"/>
    <xf numFmtId="0" fontId="114" fillId="0" borderId="0"/>
    <xf numFmtId="0" fontId="3" fillId="0" borderId="0"/>
    <xf numFmtId="0" fontId="5" fillId="0" borderId="0"/>
    <xf numFmtId="0" fontId="6" fillId="0" borderId="0"/>
    <xf numFmtId="43" fontId="122" fillId="0" borderId="0" applyFont="0" applyFill="0" applyBorder="0" applyAlignment="0" applyProtection="0"/>
  </cellStyleXfs>
  <cellXfs count="668">
    <xf numFmtId="0" fontId="0" fillId="0" borderId="0" xfId="0"/>
    <xf numFmtId="0" fontId="4" fillId="0" borderId="0" xfId="2663" applyNumberFormat="1" applyFont="1" applyFill="1" applyBorder="1" applyAlignment="1"/>
    <xf numFmtId="0" fontId="5" fillId="0" borderId="0" xfId="2663" applyFont="1" applyFill="1" applyBorder="1" applyAlignment="1"/>
    <xf numFmtId="0" fontId="5" fillId="0" borderId="0" xfId="2410" applyFont="1" applyFill="1"/>
    <xf numFmtId="0" fontId="5" fillId="0" borderId="0" xfId="2663" applyFont="1" applyFill="1" applyBorder="1"/>
    <xf numFmtId="0" fontId="85" fillId="0" borderId="0" xfId="2663" applyFont="1" applyFill="1" applyBorder="1"/>
    <xf numFmtId="0" fontId="85" fillId="0" borderId="1" xfId="2663" applyFont="1" applyFill="1" applyBorder="1"/>
    <xf numFmtId="0" fontId="87" fillId="0" borderId="0" xfId="2663" applyFont="1" applyFill="1" applyBorder="1" applyAlignment="1">
      <alignment horizontal="right"/>
    </xf>
    <xf numFmtId="0" fontId="85" fillId="0" borderId="2" xfId="2663" applyFont="1" applyFill="1" applyBorder="1"/>
    <xf numFmtId="0" fontId="85" fillId="0" borderId="2" xfId="2663" applyNumberFormat="1" applyFont="1" applyFill="1" applyBorder="1" applyAlignment="1">
      <alignment horizontal="center" vertical="center"/>
    </xf>
    <xf numFmtId="0" fontId="85" fillId="0" borderId="0" xfId="2663" applyNumberFormat="1" applyFont="1" applyFill="1" applyBorder="1" applyAlignment="1">
      <alignment horizontal="center" vertical="center"/>
    </xf>
    <xf numFmtId="0" fontId="85" fillId="0" borderId="1" xfId="2663" applyNumberFormat="1" applyFont="1" applyFill="1" applyBorder="1" applyAlignment="1">
      <alignment horizontal="center" vertical="center"/>
    </xf>
    <xf numFmtId="0" fontId="6" fillId="0" borderId="0" xfId="2663" applyFont="1" applyFill="1" applyBorder="1" applyAlignment="1">
      <alignment horizontal="center"/>
    </xf>
    <xf numFmtId="183" fontId="7" fillId="0" borderId="0" xfId="2410" applyNumberFormat="1" applyFont="1" applyFill="1" applyAlignment="1">
      <alignment horizontal="right" indent="2"/>
    </xf>
    <xf numFmtId="0" fontId="7" fillId="0" borderId="0" xfId="2410" applyFont="1" applyFill="1" applyAlignment="1">
      <alignment horizontal="right" indent="2"/>
    </xf>
    <xf numFmtId="183" fontId="7" fillId="0" borderId="0" xfId="2663" applyNumberFormat="1" applyFont="1" applyFill="1" applyBorder="1" applyAlignment="1">
      <alignment horizontal="right" indent="2"/>
    </xf>
    <xf numFmtId="0" fontId="6" fillId="0" borderId="0" xfId="2410" applyFont="1" applyFill="1"/>
    <xf numFmtId="0" fontId="92" fillId="0" borderId="0" xfId="2664" applyNumberFormat="1" applyFont="1" applyFill="1" applyAlignment="1">
      <alignment horizontal="left"/>
    </xf>
    <xf numFmtId="0" fontId="85" fillId="0" borderId="0" xfId="2664" applyFont="1" applyFill="1"/>
    <xf numFmtId="0" fontId="85" fillId="0" borderId="0" xfId="2664" applyFont="1" applyFill="1" applyAlignment="1">
      <alignment horizontal="right"/>
    </xf>
    <xf numFmtId="0" fontId="85" fillId="0" borderId="2" xfId="2664" applyNumberFormat="1" applyFont="1" applyFill="1" applyBorder="1" applyAlignment="1">
      <alignment horizontal="center" vertical="center" wrapText="1"/>
    </xf>
    <xf numFmtId="0" fontId="85" fillId="0" borderId="0" xfId="2664" applyNumberFormat="1" applyFont="1" applyFill="1" applyBorder="1" applyAlignment="1">
      <alignment horizontal="center" vertical="center" wrapText="1"/>
    </xf>
    <xf numFmtId="0" fontId="85" fillId="0" borderId="1" xfId="2664" applyNumberFormat="1" applyFont="1" applyFill="1" applyBorder="1" applyAlignment="1">
      <alignment horizontal="center" vertical="center" wrapText="1"/>
    </xf>
    <xf numFmtId="183" fontId="92" fillId="0" borderId="0" xfId="2664" applyNumberFormat="1" applyFont="1" applyFill="1" applyBorder="1" applyAlignment="1">
      <alignment horizontal="right" indent="1"/>
    </xf>
    <xf numFmtId="0" fontId="85" fillId="0" borderId="0" xfId="2664" applyFont="1" applyFill="1" applyAlignment="1">
      <alignment horizontal="center" vertical="center" wrapText="1"/>
    </xf>
    <xf numFmtId="0" fontId="92" fillId="0" borderId="0" xfId="2664" applyFont="1" applyFill="1" applyAlignment="1">
      <alignment horizontal="center" vertical="center" wrapText="1"/>
    </xf>
    <xf numFmtId="0" fontId="93" fillId="0" borderId="0" xfId="2664" applyFont="1" applyFill="1" applyAlignment="1">
      <alignment horizontal="center" vertical="center" wrapText="1"/>
    </xf>
    <xf numFmtId="183" fontId="85" fillId="0" borderId="0" xfId="2664" applyNumberFormat="1" applyFont="1" applyFill="1" applyBorder="1" applyAlignment="1">
      <alignment horizontal="right" indent="1"/>
    </xf>
    <xf numFmtId="0" fontId="92" fillId="0" borderId="0" xfId="2664" applyFont="1" applyFill="1"/>
    <xf numFmtId="0" fontId="4" fillId="0" borderId="0" xfId="2666" applyNumberFormat="1" applyFont="1" applyFill="1" applyBorder="1" applyAlignment="1">
      <alignment horizontal="left"/>
    </xf>
    <xf numFmtId="0" fontId="85" fillId="0" borderId="0" xfId="2666" applyFont="1" applyFill="1" applyBorder="1" applyAlignment="1">
      <alignment horizontal="centerContinuous"/>
    </xf>
    <xf numFmtId="0" fontId="85" fillId="0" borderId="2" xfId="2666" applyFont="1" applyFill="1" applyBorder="1" applyAlignment="1">
      <alignment horizontal="centerContinuous"/>
    </xf>
    <xf numFmtId="0" fontId="5" fillId="0" borderId="0" xfId="2665" applyFont="1" applyFill="1" applyBorder="1"/>
    <xf numFmtId="0" fontId="5" fillId="0" borderId="0" xfId="2666" applyFont="1" applyFill="1" applyBorder="1" applyAlignment="1"/>
    <xf numFmtId="0" fontId="5" fillId="0" borderId="0" xfId="2666" applyFont="1" applyFill="1" applyBorder="1" applyAlignment="1">
      <alignment horizontal="center"/>
    </xf>
    <xf numFmtId="0" fontId="5" fillId="0" borderId="1" xfId="2665" applyFont="1" applyFill="1" applyBorder="1"/>
    <xf numFmtId="0" fontId="50" fillId="0" borderId="0" xfId="2666" applyFont="1" applyFill="1" applyBorder="1" applyAlignment="1">
      <alignment horizontal="centerContinuous"/>
    </xf>
    <xf numFmtId="183" fontId="85" fillId="0" borderId="0" xfId="2664" applyNumberFormat="1" applyFont="1" applyFill="1" applyBorder="1" applyAlignment="1"/>
    <xf numFmtId="199" fontId="85" fillId="0" borderId="0" xfId="2665" applyNumberFormat="1" applyFont="1" applyFill="1" applyBorder="1" applyAlignment="1">
      <alignment horizontal="right" indent="1"/>
    </xf>
    <xf numFmtId="183" fontId="5" fillId="0" borderId="0" xfId="2665" applyNumberFormat="1" applyFont="1" applyFill="1" applyBorder="1"/>
    <xf numFmtId="0" fontId="95" fillId="0" borderId="0" xfId="2668" applyFont="1"/>
    <xf numFmtId="0" fontId="91" fillId="0" borderId="0" xfId="2668" applyFont="1"/>
    <xf numFmtId="0" fontId="4" fillId="0" borderId="0" xfId="2678" applyNumberFormat="1" applyFont="1" applyBorder="1" applyAlignment="1">
      <alignment horizontal="left"/>
    </xf>
    <xf numFmtId="0" fontId="3" fillId="0" borderId="0" xfId="2683"/>
    <xf numFmtId="0" fontId="89" fillId="0" borderId="0" xfId="2684" applyNumberFormat="1" applyFont="1" applyBorder="1" applyAlignment="1"/>
    <xf numFmtId="0" fontId="85" fillId="0" borderId="0" xfId="2683" applyFont="1"/>
    <xf numFmtId="0" fontId="6" fillId="0" borderId="2" xfId="2683" applyFont="1" applyBorder="1"/>
    <xf numFmtId="0" fontId="85" fillId="0" borderId="2" xfId="2683" applyNumberFormat="1" applyFont="1" applyBorder="1" applyAlignment="1">
      <alignment horizontal="center" vertical="center" wrapText="1"/>
    </xf>
    <xf numFmtId="0" fontId="6" fillId="0" borderId="0" xfId="2683" applyFont="1" applyBorder="1"/>
    <xf numFmtId="0" fontId="85" fillId="0" borderId="0" xfId="2683" applyFont="1" applyBorder="1" applyAlignment="1">
      <alignment horizontal="center" vertical="center" wrapText="1"/>
    </xf>
    <xf numFmtId="0" fontId="85" fillId="0" borderId="0" xfId="2683" applyNumberFormat="1" applyFont="1" applyBorder="1" applyAlignment="1">
      <alignment horizontal="center" vertical="center" wrapText="1"/>
    </xf>
    <xf numFmtId="0" fontId="85" fillId="0" borderId="1" xfId="2683" applyNumberFormat="1" applyFont="1" applyBorder="1" applyAlignment="1">
      <alignment horizontal="center" vertical="center" wrapText="1"/>
    </xf>
    <xf numFmtId="0" fontId="7" fillId="0" borderId="0" xfId="2676" applyFont="1" applyBorder="1" applyAlignment="1">
      <alignment horizontal="left"/>
    </xf>
    <xf numFmtId="0" fontId="7" fillId="0" borderId="0" xfId="2676" applyFont="1" applyBorder="1"/>
    <xf numFmtId="183" fontId="7" fillId="0" borderId="0" xfId="2685" applyNumberFormat="1" applyFont="1" applyBorder="1" applyAlignment="1">
      <alignment horizontal="right" indent="2"/>
    </xf>
    <xf numFmtId="183" fontId="3" fillId="0" borderId="0" xfId="2683" applyNumberFormat="1"/>
    <xf numFmtId="0" fontId="6" fillId="0" borderId="0" xfId="2676" applyFont="1" applyBorder="1" applyAlignment="1">
      <alignment horizontal="left"/>
    </xf>
    <xf numFmtId="183" fontId="99" fillId="0" borderId="0" xfId="2685" applyNumberFormat="1" applyFont="1" applyBorder="1" applyAlignment="1">
      <alignment horizontal="right" indent="2"/>
    </xf>
    <xf numFmtId="183" fontId="6" fillId="0" borderId="0" xfId="2685" applyNumberFormat="1" applyFont="1" applyBorder="1" applyAlignment="1">
      <alignment horizontal="right" indent="2"/>
    </xf>
    <xf numFmtId="0" fontId="87" fillId="0" borderId="0" xfId="2676" applyFont="1" applyBorder="1"/>
    <xf numFmtId="0" fontId="6" fillId="0" borderId="0" xfId="2667" applyFont="1" applyBorder="1"/>
    <xf numFmtId="0" fontId="6" fillId="0" borderId="0" xfId="2667" applyFont="1" applyFill="1" applyBorder="1" applyAlignment="1">
      <alignment horizontal="left" indent="1"/>
    </xf>
    <xf numFmtId="183" fontId="100" fillId="0" borderId="0" xfId="2685" applyNumberFormat="1" applyFont="1" applyBorder="1" applyAlignment="1">
      <alignment horizontal="right" indent="2"/>
    </xf>
    <xf numFmtId="1" fontId="6" fillId="0" borderId="0" xfId="2685" applyNumberFormat="1" applyFont="1" applyBorder="1" applyAlignment="1">
      <alignment horizontal="right" indent="1"/>
    </xf>
    <xf numFmtId="1" fontId="99" fillId="0" borderId="0" xfId="2685" applyNumberFormat="1" applyFont="1" applyBorder="1" applyAlignment="1">
      <alignment horizontal="right" indent="1"/>
    </xf>
    <xf numFmtId="1" fontId="6" fillId="0" borderId="0" xfId="2683" applyNumberFormat="1" applyFont="1" applyFill="1" applyAlignment="1">
      <alignment horizontal="right" indent="1"/>
    </xf>
    <xf numFmtId="183" fontId="6" fillId="0" borderId="0" xfId="2683" applyNumberFormat="1" applyFont="1" applyAlignment="1">
      <alignment horizontal="right" indent="2"/>
    </xf>
    <xf numFmtId="183" fontId="6" fillId="0" borderId="0" xfId="2683" applyNumberFormat="1" applyFont="1" applyFill="1" applyBorder="1" applyAlignment="1">
      <alignment horizontal="right" indent="1"/>
    </xf>
    <xf numFmtId="1" fontId="6" fillId="0" borderId="0" xfId="2683" applyNumberFormat="1" applyFont="1" applyFill="1" applyBorder="1" applyAlignment="1">
      <alignment horizontal="right" indent="1"/>
    </xf>
    <xf numFmtId="0" fontId="3" fillId="0" borderId="0" xfId="2683" applyFill="1"/>
    <xf numFmtId="0" fontId="8" fillId="0" borderId="0" xfId="2683" applyFont="1"/>
    <xf numFmtId="0" fontId="4" fillId="0" borderId="0" xfId="2673" applyFont="1" applyBorder="1" applyAlignment="1"/>
    <xf numFmtId="0" fontId="6" fillId="0" borderId="0" xfId="2673" applyFont="1" applyBorder="1"/>
    <xf numFmtId="0" fontId="4" fillId="0" borderId="0" xfId="2667" applyFont="1" applyBorder="1" applyAlignment="1">
      <alignment horizontal="left"/>
    </xf>
    <xf numFmtId="0" fontId="4" fillId="0" borderId="0" xfId="2673" applyFont="1" applyBorder="1" applyAlignment="1">
      <alignment horizontal="center"/>
    </xf>
    <xf numFmtId="0" fontId="5" fillId="0" borderId="0" xfId="2673" applyFont="1" applyBorder="1"/>
    <xf numFmtId="0" fontId="6" fillId="0" borderId="0" xfId="2673" applyFont="1" applyBorder="1" applyAlignment="1"/>
    <xf numFmtId="0" fontId="87" fillId="0" borderId="0" xfId="2673" applyFont="1" applyBorder="1" applyAlignment="1"/>
    <xf numFmtId="183" fontId="6" fillId="0" borderId="0" xfId="2673" applyNumberFormat="1" applyFont="1" applyBorder="1" applyAlignment="1">
      <alignment horizontal="right" indent="1"/>
    </xf>
    <xf numFmtId="183" fontId="6" fillId="0" borderId="0" xfId="2673" applyNumberFormat="1" applyFont="1" applyBorder="1" applyAlignment="1">
      <alignment horizontal="right" indent="3"/>
    </xf>
    <xf numFmtId="0" fontId="87" fillId="0" borderId="0" xfId="2673" quotePrefix="1" applyFont="1" applyBorder="1" applyAlignment="1">
      <alignment horizontal="left"/>
    </xf>
    <xf numFmtId="0" fontId="6" fillId="0" borderId="0" xfId="2673" applyFont="1" applyBorder="1" applyAlignment="1">
      <alignment horizontal="left"/>
    </xf>
    <xf numFmtId="183" fontId="6" fillId="0" borderId="0" xfId="2673" applyNumberFormat="1" applyFont="1" applyBorder="1" applyAlignment="1"/>
    <xf numFmtId="183" fontId="6" fillId="0" borderId="0" xfId="2673" applyNumberFormat="1" applyFont="1" applyBorder="1" applyAlignment="1">
      <alignment horizontal="right" indent="4"/>
    </xf>
    <xf numFmtId="0" fontId="7" fillId="0" borderId="0" xfId="2673" applyFont="1" applyBorder="1" applyAlignment="1"/>
    <xf numFmtId="1" fontId="6" fillId="0" borderId="0" xfId="2668" applyNumberFormat="1" applyFont="1" applyAlignment="1">
      <alignment horizontal="right"/>
    </xf>
    <xf numFmtId="0" fontId="4" fillId="0" borderId="0" xfId="2682" applyFont="1"/>
    <xf numFmtId="0" fontId="101" fillId="0" borderId="0" xfId="2671" applyFont="1" applyBorder="1" applyAlignment="1">
      <alignment horizontal="left"/>
    </xf>
    <xf numFmtId="0" fontId="3" fillId="0" borderId="0" xfId="2671" applyFont="1" applyBorder="1"/>
    <xf numFmtId="0" fontId="6" fillId="0" borderId="0" xfId="2682"/>
    <xf numFmtId="0" fontId="5" fillId="0" borderId="0" xfId="2671" applyFont="1" applyBorder="1"/>
    <xf numFmtId="0" fontId="6" fillId="0" borderId="0" xfId="2671" applyFont="1" applyBorder="1"/>
    <xf numFmtId="0" fontId="5" fillId="0" borderId="0" xfId="2682" applyFont="1"/>
    <xf numFmtId="2" fontId="6" fillId="0" borderId="0" xfId="2682" applyNumberFormat="1"/>
    <xf numFmtId="2" fontId="92" fillId="0" borderId="0" xfId="2675" applyNumberFormat="1" applyFont="1" applyBorder="1" applyAlignment="1">
      <alignment horizontal="right"/>
    </xf>
    <xf numFmtId="0" fontId="4" fillId="0" borderId="0" xfId="2672" applyNumberFormat="1" applyFont="1" applyBorder="1" applyAlignment="1"/>
    <xf numFmtId="0" fontId="5" fillId="0" borderId="0" xfId="2672" applyFont="1" applyBorder="1" applyAlignment="1">
      <alignment vertical="center"/>
    </xf>
    <xf numFmtId="0" fontId="3" fillId="0" borderId="0" xfId="2672" applyFont="1"/>
    <xf numFmtId="0" fontId="7" fillId="0" borderId="0" xfId="2679" applyNumberFormat="1" applyFont="1" applyBorder="1" applyAlignment="1"/>
    <xf numFmtId="0" fontId="6" fillId="0" borderId="0" xfId="2679" applyFont="1" applyBorder="1" applyAlignment="1"/>
    <xf numFmtId="0" fontId="104" fillId="0" borderId="0" xfId="2679" applyNumberFormat="1" applyFont="1" applyBorder="1" applyAlignment="1"/>
    <xf numFmtId="0" fontId="6" fillId="0" borderId="0" xfId="2679" applyNumberFormat="1" applyFont="1" applyBorder="1" applyAlignment="1"/>
    <xf numFmtId="0" fontId="6" fillId="0" borderId="0" xfId="2679" applyFont="1" applyBorder="1" applyAlignment="1">
      <alignment horizontal="left"/>
    </xf>
    <xf numFmtId="0" fontId="6" fillId="0" borderId="0" xfId="2679" applyNumberFormat="1" applyFont="1" applyBorder="1" applyAlignment="1">
      <alignment horizontal="left"/>
    </xf>
    <xf numFmtId="0" fontId="68" fillId="0" borderId="0" xfId="2672" applyFont="1"/>
    <xf numFmtId="0" fontId="3" fillId="0" borderId="0" xfId="2672"/>
    <xf numFmtId="0" fontId="68" fillId="0" borderId="0" xfId="2680" applyFont="1" applyBorder="1"/>
    <xf numFmtId="0" fontId="105" fillId="0" borderId="0" xfId="2681" applyFont="1" applyBorder="1" applyAlignment="1"/>
    <xf numFmtId="0" fontId="2" fillId="0" borderId="0" xfId="2686"/>
    <xf numFmtId="0" fontId="101" fillId="0" borderId="0" xfId="2681" applyNumberFormat="1" applyFont="1" applyBorder="1" applyAlignment="1">
      <alignment horizontal="left"/>
    </xf>
    <xf numFmtId="0" fontId="106" fillId="0" borderId="0" xfId="2681" applyFont="1" applyBorder="1" applyAlignment="1">
      <alignment horizontal="left"/>
    </xf>
    <xf numFmtId="0" fontId="6" fillId="0" borderId="0" xfId="2681" applyFont="1" applyBorder="1"/>
    <xf numFmtId="0" fontId="6" fillId="0" borderId="0" xfId="2681" applyFont="1" applyBorder="1" applyAlignment="1">
      <alignment horizontal="center"/>
    </xf>
    <xf numFmtId="0" fontId="6" fillId="0" borderId="2" xfId="2681" applyFont="1" applyBorder="1" applyAlignment="1">
      <alignment vertical="center" wrapText="1"/>
    </xf>
    <xf numFmtId="0" fontId="6" fillId="0" borderId="0" xfId="2681" applyFont="1" applyBorder="1" applyAlignment="1">
      <alignment vertical="center" wrapText="1"/>
    </xf>
    <xf numFmtId="0" fontId="85" fillId="0" borderId="0" xfId="2681" applyFont="1" applyBorder="1" applyAlignment="1">
      <alignment horizontal="center" vertical="top" wrapText="1"/>
    </xf>
    <xf numFmtId="1" fontId="85" fillId="0" borderId="0" xfId="2677" applyNumberFormat="1" applyFont="1" applyFill="1" applyBorder="1" applyAlignment="1">
      <alignment horizontal="center" vertical="top" wrapText="1"/>
    </xf>
    <xf numFmtId="0" fontId="85" fillId="0" borderId="0" xfId="2673" applyFont="1" applyBorder="1" applyAlignment="1">
      <alignment horizontal="center" vertical="top" wrapText="1"/>
    </xf>
    <xf numFmtId="183" fontId="7" fillId="0" borderId="0" xfId="2681" applyNumberFormat="1" applyFont="1" applyBorder="1" applyAlignment="1"/>
    <xf numFmtId="183" fontId="7" fillId="0" borderId="0" xfId="2681" applyNumberFormat="1" applyFont="1" applyBorder="1" applyAlignment="1">
      <alignment horizontal="right" indent="1"/>
    </xf>
    <xf numFmtId="183" fontId="107" fillId="0" borderId="0" xfId="2681" applyNumberFormat="1" applyFont="1" applyBorder="1" applyAlignment="1">
      <alignment horizontal="right" indent="1"/>
    </xf>
    <xf numFmtId="0" fontId="2" fillId="0" borderId="0" xfId="2686" applyFill="1"/>
    <xf numFmtId="0" fontId="103" fillId="0" borderId="0" xfId="2681" applyFont="1" applyBorder="1"/>
    <xf numFmtId="0" fontId="109" fillId="0" borderId="0" xfId="2681" applyFont="1" applyBorder="1"/>
    <xf numFmtId="0" fontId="102" fillId="0" borderId="0" xfId="2681" applyFont="1" applyBorder="1"/>
    <xf numFmtId="0" fontId="61" fillId="0" borderId="0" xfId="2437"/>
    <xf numFmtId="0" fontId="110" fillId="0" borderId="0" xfId="2668" applyFont="1"/>
    <xf numFmtId="0" fontId="2" fillId="0" borderId="1" xfId="2668" applyBorder="1"/>
    <xf numFmtId="0" fontId="2" fillId="0" borderId="0" xfId="2668"/>
    <xf numFmtId="0" fontId="91" fillId="0" borderId="2" xfId="2668" applyFont="1" applyBorder="1"/>
    <xf numFmtId="0" fontId="91" fillId="0" borderId="0" xfId="2668" applyFont="1" applyBorder="1"/>
    <xf numFmtId="0" fontId="90" fillId="0" borderId="0" xfId="2668" applyFont="1"/>
    <xf numFmtId="0" fontId="91" fillId="0" borderId="0" xfId="2668" applyFont="1" applyAlignment="1">
      <alignment horizontal="center"/>
    </xf>
    <xf numFmtId="0" fontId="91" fillId="0" borderId="0" xfId="2668" applyFont="1" applyAlignment="1"/>
    <xf numFmtId="0" fontId="111" fillId="0" borderId="0" xfId="0" applyFont="1" applyAlignment="1">
      <alignment wrapText="1"/>
    </xf>
    <xf numFmtId="0" fontId="92" fillId="0" borderId="2" xfId="2664" applyNumberFormat="1" applyFont="1" applyFill="1" applyBorder="1" applyAlignment="1">
      <alignment vertical="center" wrapText="1"/>
    </xf>
    <xf numFmtId="0" fontId="92" fillId="0" borderId="0" xfId="2664" applyNumberFormat="1" applyFont="1" applyFill="1" applyBorder="1" applyAlignment="1">
      <alignment vertical="center" wrapText="1"/>
    </xf>
    <xf numFmtId="0" fontId="93" fillId="0" borderId="0" xfId="2664" applyFont="1" applyFill="1" applyAlignment="1">
      <alignment horizontal="right"/>
    </xf>
    <xf numFmtId="0" fontId="85" fillId="0" borderId="2" xfId="2666" applyFont="1" applyFill="1" applyBorder="1" applyAlignment="1">
      <alignment horizontal="center" vertical="center"/>
    </xf>
    <xf numFmtId="0" fontId="85" fillId="0" borderId="0" xfId="2666" applyFont="1" applyFill="1" applyBorder="1" applyAlignment="1">
      <alignment horizontal="center" vertical="center"/>
    </xf>
    <xf numFmtId="0" fontId="85" fillId="0" borderId="0" xfId="2666" quotePrefix="1" applyFont="1" applyFill="1" applyBorder="1" applyAlignment="1">
      <alignment horizontal="center" vertical="center"/>
    </xf>
    <xf numFmtId="0" fontId="85" fillId="0" borderId="1" xfId="2666" applyFont="1" applyFill="1" applyBorder="1" applyAlignment="1">
      <alignment horizontal="center" vertical="center"/>
    </xf>
    <xf numFmtId="0" fontId="85" fillId="0" borderId="0" xfId="2665" applyNumberFormat="1" applyFont="1" applyFill="1" applyBorder="1" applyAlignment="1">
      <alignment horizontal="center"/>
    </xf>
    <xf numFmtId="0" fontId="93" fillId="0" borderId="1" xfId="2683" applyNumberFormat="1" applyFont="1" applyBorder="1" applyAlignment="1">
      <alignment horizontal="right"/>
    </xf>
    <xf numFmtId="0" fontId="112" fillId="0" borderId="0" xfId="0" applyFont="1"/>
    <xf numFmtId="0" fontId="0" fillId="0" borderId="0" xfId="0" applyBorder="1" applyAlignment="1">
      <alignment wrapText="1"/>
    </xf>
    <xf numFmtId="0" fontId="6" fillId="0" borderId="1" xfId="2673" applyFont="1" applyBorder="1"/>
    <xf numFmtId="0" fontId="96" fillId="0" borderId="1" xfId="0" applyFont="1" applyBorder="1" applyAlignment="1">
      <alignment horizontal="center" vertical="center" wrapText="1"/>
    </xf>
    <xf numFmtId="0" fontId="96" fillId="0" borderId="0" xfId="2668" applyFont="1" applyBorder="1" applyAlignment="1">
      <alignment horizontal="center" vertical="center" wrapText="1"/>
    </xf>
    <xf numFmtId="0" fontId="87" fillId="0" borderId="0" xfId="2681" applyNumberFormat="1" applyFont="1" applyBorder="1" applyAlignment="1">
      <alignment horizontal="right"/>
    </xf>
    <xf numFmtId="0" fontId="2" fillId="0" borderId="2" xfId="2668" applyBorder="1"/>
    <xf numFmtId="0" fontId="2" fillId="0" borderId="0" xfId="2668" applyBorder="1"/>
    <xf numFmtId="0" fontId="97" fillId="0" borderId="1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center" vertical="center" wrapText="1"/>
    </xf>
    <xf numFmtId="0" fontId="7" fillId="0" borderId="0" xfId="2679" applyNumberFormat="1" applyFont="1" applyBorder="1" applyAlignment="1">
      <alignment horizontal="left" wrapText="1"/>
    </xf>
    <xf numFmtId="0" fontId="7" fillId="0" borderId="0" xfId="2679" applyNumberFormat="1" applyFont="1" applyBorder="1" applyAlignment="1">
      <alignment horizontal="left"/>
    </xf>
    <xf numFmtId="0" fontId="85" fillId="0" borderId="0" xfId="1" applyFont="1" applyBorder="1" applyAlignment="1">
      <alignment horizontal="center" vertical="center" wrapText="1"/>
    </xf>
    <xf numFmtId="0" fontId="85" fillId="0" borderId="1" xfId="1" applyFont="1" applyBorder="1" applyAlignment="1">
      <alignment horizontal="center" vertical="center" wrapText="1"/>
    </xf>
    <xf numFmtId="0" fontId="87" fillId="0" borderId="0" xfId="2673" applyFont="1" applyBorder="1" applyAlignment="1">
      <alignment horizontal="right"/>
    </xf>
    <xf numFmtId="0" fontId="7" fillId="0" borderId="0" xfId="2679" applyNumberFormat="1" applyFont="1" applyBorder="1" applyAlignment="1">
      <alignment horizontal="left" wrapText="1"/>
    </xf>
    <xf numFmtId="0" fontId="97" fillId="0" borderId="0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7" fillId="0" borderId="0" xfId="2679" applyNumberFormat="1" applyFont="1" applyBorder="1" applyAlignment="1">
      <alignment horizontal="left" wrapText="1"/>
    </xf>
    <xf numFmtId="0" fontId="7" fillId="0" borderId="0" xfId="0" applyFont="1" applyFill="1"/>
    <xf numFmtId="0" fontId="94" fillId="0" borderId="0" xfId="2663" applyFont="1" applyFill="1" applyBorder="1"/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7" fillId="0" borderId="0" xfId="2663" applyFont="1" applyFill="1" applyBorder="1"/>
    <xf numFmtId="0" fontId="8" fillId="0" borderId="0" xfId="2663" applyFont="1" applyFill="1" applyBorder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2670" applyNumberFormat="1" applyFont="1" applyFill="1" applyBorder="1"/>
    <xf numFmtId="0" fontId="8" fillId="0" borderId="0" xfId="2670" applyFont="1" applyFill="1" applyBorder="1"/>
    <xf numFmtId="0" fontId="7" fillId="0" borderId="0" xfId="2670" applyFont="1" applyFill="1" applyBorder="1"/>
    <xf numFmtId="0" fontId="88" fillId="0" borderId="0" xfId="2673" applyFont="1" applyBorder="1" applyAlignment="1"/>
    <xf numFmtId="0" fontId="91" fillId="0" borderId="0" xfId="2668" applyFont="1" applyAlignment="1">
      <alignment horizontal="left" indent="2"/>
    </xf>
    <xf numFmtId="183" fontId="6" fillId="0" borderId="0" xfId="2683" applyNumberFormat="1" applyFont="1" applyAlignment="1">
      <alignment horizontal="right" indent="1"/>
    </xf>
    <xf numFmtId="1" fontId="6" fillId="0" borderId="0" xfId="2683" applyNumberFormat="1" applyFont="1" applyFill="1" applyAlignment="1">
      <alignment horizontal="right"/>
    </xf>
    <xf numFmtId="1" fontId="6" fillId="0" borderId="0" xfId="2683" applyNumberFormat="1" applyFont="1" applyFill="1" applyBorder="1" applyAlignment="1">
      <alignment horizontal="right"/>
    </xf>
    <xf numFmtId="183" fontId="6" fillId="0" borderId="0" xfId="2683" applyNumberFormat="1" applyFont="1" applyFill="1" applyBorder="1" applyAlignment="1">
      <alignment horizontal="right"/>
    </xf>
    <xf numFmtId="0" fontId="7" fillId="0" borderId="0" xfId="2673" applyFont="1" applyBorder="1"/>
    <xf numFmtId="0" fontId="6" fillId="0" borderId="0" xfId="2326" applyFont="1" applyFill="1"/>
    <xf numFmtId="0" fontId="6" fillId="0" borderId="0" xfId="2326" applyFont="1" applyFill="1" applyAlignment="1">
      <alignment horizontal="left"/>
    </xf>
    <xf numFmtId="0" fontId="6" fillId="0" borderId="0" xfId="2326" applyNumberFormat="1" applyFont="1" applyFill="1" applyBorder="1" applyAlignment="1"/>
    <xf numFmtId="0" fontId="7" fillId="0" borderId="0" xfId="2326" applyFont="1" applyFill="1"/>
    <xf numFmtId="0" fontId="5" fillId="0" borderId="0" xfId="2326" applyFont="1" applyFill="1"/>
    <xf numFmtId="0" fontId="4" fillId="0" borderId="0" xfId="2326" applyNumberFormat="1" applyFont="1" applyFill="1" applyBorder="1" applyAlignment="1"/>
    <xf numFmtId="0" fontId="5" fillId="0" borderId="1" xfId="2326" applyFont="1" applyFill="1" applyBorder="1"/>
    <xf numFmtId="0" fontId="85" fillId="0" borderId="1" xfId="1" applyFont="1" applyBorder="1" applyAlignment="1">
      <alignment horizontal="center" vertical="center" wrapText="1"/>
    </xf>
    <xf numFmtId="0" fontId="5" fillId="0" borderId="0" xfId="2690" applyFont="1" applyFill="1" applyAlignment="1"/>
    <xf numFmtId="0" fontId="5" fillId="0" borderId="0" xfId="2690" applyFont="1" applyFill="1" applyAlignment="1">
      <alignment horizontal="center"/>
    </xf>
    <xf numFmtId="0" fontId="6" fillId="0" borderId="2" xfId="2663" applyFont="1" applyFill="1" applyBorder="1" applyAlignment="1"/>
    <xf numFmtId="0" fontId="6" fillId="0" borderId="2" xfId="2690" applyFont="1" applyFill="1" applyBorder="1" applyAlignment="1">
      <alignment horizontal="center"/>
    </xf>
    <xf numFmtId="0" fontId="6" fillId="0" borderId="3" xfId="2690" applyFont="1" applyFill="1" applyBorder="1" applyAlignment="1">
      <alignment horizontal="center" vertical="center" wrapText="1"/>
    </xf>
    <xf numFmtId="0" fontId="3" fillId="0" borderId="0" xfId="2663" applyFont="1" applyFill="1" applyBorder="1" applyAlignment="1">
      <alignment wrapText="1"/>
    </xf>
    <xf numFmtId="0" fontId="3" fillId="0" borderId="0" xfId="2663" applyFont="1" applyFill="1" applyBorder="1" applyAlignment="1"/>
    <xf numFmtId="0" fontId="6" fillId="0" borderId="0" xfId="2690" applyFont="1" applyFill="1" applyAlignment="1"/>
    <xf numFmtId="0" fontId="6" fillId="0" borderId="0" xfId="2663" applyFont="1" applyFill="1" applyBorder="1" applyAlignment="1">
      <alignment vertical="top"/>
    </xf>
    <xf numFmtId="0" fontId="6" fillId="0" borderId="0" xfId="2663" applyFont="1" applyFill="1" applyBorder="1" applyAlignment="1">
      <alignment horizontal="right" vertical="top"/>
    </xf>
    <xf numFmtId="0" fontId="6" fillId="0" borderId="0" xfId="2690" applyFont="1" applyFill="1" applyBorder="1" applyAlignment="1">
      <alignment vertical="top"/>
    </xf>
    <xf numFmtId="0" fontId="6" fillId="0" borderId="0" xfId="2690" applyFont="1" applyFill="1" applyBorder="1" applyAlignment="1">
      <alignment horizontal="right" vertical="top"/>
    </xf>
    <xf numFmtId="0" fontId="87" fillId="0" borderId="0" xfId="2690" applyNumberFormat="1" applyFont="1" applyFill="1" applyBorder="1" applyAlignment="1">
      <alignment horizontal="right" vertical="top"/>
    </xf>
    <xf numFmtId="183" fontId="64" fillId="0" borderId="0" xfId="2690" applyNumberFormat="1" applyFont="1" applyFill="1" applyBorder="1" applyAlignment="1" applyProtection="1">
      <alignment horizontal="center"/>
    </xf>
    <xf numFmtId="0" fontId="68" fillId="0" borderId="0" xfId="2663" applyFont="1" applyFill="1" applyBorder="1" applyAlignment="1">
      <alignment vertical="top"/>
    </xf>
    <xf numFmtId="0" fontId="4" fillId="0" borderId="0" xfId="2664" applyNumberFormat="1" applyFont="1" applyFill="1" applyAlignment="1">
      <alignment horizontal="left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0" fillId="0" borderId="1" xfId="2666" applyFont="1" applyFill="1" applyBorder="1" applyAlignment="1">
      <alignment horizontal="centerContinuous"/>
    </xf>
    <xf numFmtId="0" fontId="50" fillId="0" borderId="1" xfId="2666" applyFont="1" applyFill="1" applyBorder="1" applyAlignment="1">
      <alignment horizontal="center" vertical="center"/>
    </xf>
    <xf numFmtId="0" fontId="93" fillId="0" borderId="0" xfId="2683" applyNumberFormat="1" applyFont="1" applyBorder="1" applyAlignment="1">
      <alignment horizontal="right"/>
    </xf>
    <xf numFmtId="0" fontId="3" fillId="0" borderId="0" xfId="1"/>
    <xf numFmtId="0" fontId="3" fillId="0" borderId="0" xfId="1" applyFont="1"/>
    <xf numFmtId="0" fontId="3" fillId="0" borderId="0" xfId="1" applyFont="1" applyAlignment="1">
      <alignment wrapText="1"/>
    </xf>
    <xf numFmtId="2" fontId="7" fillId="0" borderId="0" xfId="2326" applyNumberFormat="1" applyFont="1"/>
    <xf numFmtId="183" fontId="7" fillId="0" borderId="0" xfId="2326" applyNumberFormat="1" applyFont="1" applyBorder="1"/>
    <xf numFmtId="2" fontId="7" fillId="0" borderId="0" xfId="2326" applyNumberFormat="1" applyFont="1" applyFill="1" applyBorder="1"/>
    <xf numFmtId="0" fontId="6" fillId="0" borderId="0" xfId="1" applyFont="1"/>
    <xf numFmtId="0" fontId="6" fillId="0" borderId="0" xfId="1" applyFont="1" applyAlignment="1"/>
    <xf numFmtId="2" fontId="6" fillId="0" borderId="0" xfId="2326" applyNumberFormat="1" applyFont="1" applyFill="1" applyBorder="1"/>
    <xf numFmtId="183" fontId="6" fillId="0" borderId="0" xfId="2326" applyNumberFormat="1" applyFont="1" applyBorder="1"/>
    <xf numFmtId="0" fontId="6" fillId="0" borderId="0" xfId="1" applyFont="1" applyBorder="1"/>
    <xf numFmtId="0" fontId="6" fillId="0" borderId="0" xfId="1" applyFont="1" applyFill="1"/>
    <xf numFmtId="183" fontId="6" fillId="0" borderId="0" xfId="2326" applyNumberFormat="1" applyFont="1" applyFill="1" applyBorder="1"/>
    <xf numFmtId="183" fontId="7" fillId="0" borderId="0" xfId="2326" applyNumberFormat="1" applyFont="1" applyFill="1" applyBorder="1"/>
    <xf numFmtId="0" fontId="6" fillId="0" borderId="0" xfId="1" applyFont="1" applyBorder="1" applyAlignment="1">
      <alignment horizontal="right" vertical="top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/>
    <xf numFmtId="0" fontId="6" fillId="0" borderId="1" xfId="1" applyFont="1" applyBorder="1"/>
    <xf numFmtId="0" fontId="5" fillId="0" borderId="0" xfId="1" applyFont="1"/>
    <xf numFmtId="0" fontId="4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4" fillId="0" borderId="0" xfId="2410" applyFont="1" applyFill="1"/>
    <xf numFmtId="0" fontId="6" fillId="0" borderId="1" xfId="2410" applyFont="1" applyFill="1" applyBorder="1"/>
    <xf numFmtId="0" fontId="87" fillId="0" borderId="1" xfId="2410" applyFont="1" applyFill="1" applyBorder="1" applyAlignment="1">
      <alignment horizontal="right"/>
    </xf>
    <xf numFmtId="0" fontId="89" fillId="0" borderId="0" xfId="2326" applyNumberFormat="1" applyFont="1" applyAlignment="1"/>
    <xf numFmtId="0" fontId="6" fillId="0" borderId="0" xfId="2410"/>
    <xf numFmtId="0" fontId="7" fillId="0" borderId="2" xfId="2326" applyFont="1" applyBorder="1" applyAlignment="1">
      <alignment horizontal="center"/>
    </xf>
    <xf numFmtId="0" fontId="115" fillId="0" borderId="0" xfId="2410" applyFont="1"/>
    <xf numFmtId="0" fontId="7" fillId="0" borderId="0" xfId="2326" applyFont="1" applyBorder="1" applyAlignment="1">
      <alignment horizontal="center"/>
    </xf>
    <xf numFmtId="0" fontId="7" fillId="0" borderId="0" xfId="2326" applyFont="1" applyBorder="1" applyAlignment="1">
      <alignment horizontal="center" vertical="center"/>
    </xf>
    <xf numFmtId="0" fontId="6" fillId="0" borderId="0" xfId="2326" applyFont="1" applyBorder="1" applyAlignment="1">
      <alignment horizontal="center" vertical="center"/>
    </xf>
    <xf numFmtId="0" fontId="6" fillId="0" borderId="0" xfId="2663" applyFont="1" applyBorder="1" applyAlignment="1"/>
    <xf numFmtId="0" fontId="6" fillId="0" borderId="0" xfId="2326" applyNumberFormat="1" applyFont="1" applyBorder="1" applyAlignment="1">
      <alignment horizontal="left" wrapText="1" indent="1"/>
    </xf>
    <xf numFmtId="0" fontId="6" fillId="0" borderId="0" xfId="2663" applyNumberFormat="1" applyFont="1" applyBorder="1" applyAlignment="1">
      <alignment horizontal="left" wrapText="1" indent="1"/>
    </xf>
    <xf numFmtId="0" fontId="6" fillId="0" borderId="0" xfId="2326" applyNumberFormat="1" applyFont="1" applyBorder="1" applyAlignment="1">
      <alignment horizontal="left" indent="1"/>
    </xf>
    <xf numFmtId="0" fontId="89" fillId="0" borderId="0" xfId="2326" applyFont="1" applyAlignment="1"/>
    <xf numFmtId="0" fontId="6" fillId="0" borderId="0" xfId="2326" applyFont="1"/>
    <xf numFmtId="0" fontId="6" fillId="0" borderId="2" xfId="2410" applyFont="1" applyFill="1" applyBorder="1"/>
    <xf numFmtId="0" fontId="85" fillId="0" borderId="2" xfId="1" applyFont="1" applyBorder="1" applyAlignment="1">
      <alignment horizontal="center" vertical="center" wrapText="1"/>
    </xf>
    <xf numFmtId="0" fontId="6" fillId="0" borderId="0" xfId="2410" applyFont="1" applyFill="1" applyBorder="1"/>
    <xf numFmtId="0" fontId="64" fillId="0" borderId="0" xfId="2691" applyFont="1" applyBorder="1"/>
    <xf numFmtId="183" fontId="6" fillId="0" borderId="0" xfId="2434" applyNumberFormat="1" applyFont="1" applyFill="1" applyAlignment="1">
      <alignment horizontal="right" indent="1"/>
    </xf>
    <xf numFmtId="183" fontId="7" fillId="0" borderId="0" xfId="2434" applyNumberFormat="1" applyFont="1" applyFill="1" applyAlignment="1">
      <alignment horizontal="right" indent="1"/>
    </xf>
    <xf numFmtId="0" fontId="4" fillId="0" borderId="0" xfId="2410" applyFont="1" applyFill="1" applyBorder="1"/>
    <xf numFmtId="0" fontId="5" fillId="0" borderId="0" xfId="2410" applyFont="1" applyFill="1" applyBorder="1"/>
    <xf numFmtId="0" fontId="6" fillId="0" borderId="0" xfId="2542" applyFont="1" applyFill="1" applyBorder="1" applyAlignment="1">
      <alignment horizontal="center"/>
    </xf>
    <xf numFmtId="0" fontId="87" fillId="0" borderId="0" xfId="2542" applyFont="1" applyFill="1" applyAlignment="1">
      <alignment horizontal="right"/>
    </xf>
    <xf numFmtId="0" fontId="6" fillId="0" borderId="0" xfId="2542" applyFill="1"/>
    <xf numFmtId="0" fontId="7" fillId="0" borderId="0" xfId="2410" applyFont="1" applyFill="1" applyBorder="1" applyAlignment="1"/>
    <xf numFmtId="0" fontId="6" fillId="0" borderId="0" xfId="2410" applyFont="1" applyFill="1" applyBorder="1" applyAlignment="1">
      <alignment horizontal="left" wrapText="1" indent="1"/>
    </xf>
    <xf numFmtId="0" fontId="6" fillId="0" borderId="0" xfId="2410" applyFont="1" applyFill="1" applyBorder="1" applyAlignment="1">
      <alignment horizontal="left" indent="1"/>
    </xf>
    <xf numFmtId="0" fontId="4" fillId="0" borderId="0" xfId="2664" applyNumberFormat="1" applyFont="1" applyFill="1" applyAlignment="1">
      <alignment horizontal="left" wrapText="1"/>
    </xf>
    <xf numFmtId="0" fontId="3" fillId="0" borderId="1" xfId="1" applyFont="1" applyBorder="1"/>
    <xf numFmtId="0" fontId="4" fillId="0" borderId="17" xfId="2692" applyFont="1" applyBorder="1" applyAlignment="1">
      <alignment horizontal="center"/>
    </xf>
    <xf numFmtId="0" fontId="4" fillId="0" borderId="6" xfId="2692" applyFont="1" applyBorder="1" applyAlignment="1">
      <alignment horizontal="center"/>
    </xf>
    <xf numFmtId="0" fontId="5" fillId="0" borderId="6" xfId="2692" applyBorder="1"/>
    <xf numFmtId="0" fontId="116" fillId="0" borderId="6" xfId="2692" applyFont="1" applyBorder="1" applyAlignment="1"/>
    <xf numFmtId="0" fontId="117" fillId="0" borderId="6" xfId="2692" applyFont="1" applyBorder="1" applyAlignment="1">
      <alignment horizontal="center"/>
    </xf>
    <xf numFmtId="0" fontId="118" fillId="0" borderId="6" xfId="2692" applyFont="1" applyBorder="1" applyAlignment="1">
      <alignment horizontal="center"/>
    </xf>
    <xf numFmtId="0" fontId="119" fillId="0" borderId="6" xfId="2692" applyFont="1" applyBorder="1" applyAlignment="1">
      <alignment horizontal="center"/>
    </xf>
    <xf numFmtId="0" fontId="5" fillId="0" borderId="18" xfId="2692" applyBorder="1"/>
    <xf numFmtId="200" fontId="6" fillId="0" borderId="0" xfId="2218" applyNumberFormat="1" applyFont="1" applyFill="1"/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3" fillId="0" borderId="1" xfId="2663" applyFont="1" applyFill="1" applyBorder="1" applyAlignment="1"/>
    <xf numFmtId="0" fontId="87" fillId="0" borderId="0" xfId="2690" applyNumberFormat="1" applyFont="1" applyFill="1" applyBorder="1" applyAlignment="1"/>
    <xf numFmtId="0" fontId="6" fillId="0" borderId="0" xfId="2690" applyNumberFormat="1" applyFont="1" applyFill="1" applyBorder="1" applyAlignment="1"/>
    <xf numFmtId="0" fontId="6" fillId="0" borderId="0" xfId="2690" applyNumberFormat="1" applyFont="1" applyFill="1" applyBorder="1" applyAlignment="1">
      <alignment horizontal="left"/>
    </xf>
    <xf numFmtId="0" fontId="5" fillId="0" borderId="0" xfId="0" applyFont="1" applyFill="1"/>
    <xf numFmtId="43" fontId="6" fillId="0" borderId="0" xfId="2218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2410" applyBorder="1"/>
    <xf numFmtId="0" fontId="64" fillId="0" borderId="1" xfId="2691" applyFont="1" applyBorder="1"/>
    <xf numFmtId="0" fontId="7" fillId="0" borderId="0" xfId="2693" applyFont="1" applyBorder="1"/>
    <xf numFmtId="0" fontId="85" fillId="0" borderId="1" xfId="2664" applyFont="1" applyFill="1" applyBorder="1"/>
    <xf numFmtId="0" fontId="85" fillId="0" borderId="2" xfId="2664" applyFont="1" applyFill="1" applyBorder="1"/>
    <xf numFmtId="0" fontId="85" fillId="0" borderId="19" xfId="2664" applyFont="1" applyFill="1" applyBorder="1"/>
    <xf numFmtId="0" fontId="4" fillId="0" borderId="0" xfId="2664" applyNumberFormat="1" applyFont="1" applyFill="1" applyAlignment="1">
      <alignment horizontal="left"/>
    </xf>
    <xf numFmtId="49" fontId="91" fillId="0" borderId="0" xfId="0" applyNumberFormat="1" applyFont="1" applyFill="1" applyBorder="1" applyAlignment="1">
      <alignment horizontal="left" vertical="center" wrapText="1"/>
    </xf>
    <xf numFmtId="49" fontId="91" fillId="0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/>
    <xf numFmtId="0" fontId="85" fillId="0" borderId="2" xfId="2666" applyFont="1" applyFill="1" applyBorder="1" applyAlignment="1">
      <alignment horizontal="center"/>
    </xf>
    <xf numFmtId="0" fontId="85" fillId="0" borderId="2" xfId="2664" applyNumberFormat="1" applyFont="1" applyFill="1" applyBorder="1" applyAlignment="1">
      <alignment horizontal="center" wrapText="1"/>
    </xf>
    <xf numFmtId="0" fontId="6" fillId="0" borderId="1" xfId="2676" applyFont="1" applyBorder="1"/>
    <xf numFmtId="0" fontId="6" fillId="0" borderId="1" xfId="2688" applyFont="1" applyFill="1" applyBorder="1" applyAlignment="1">
      <alignment horizontal="left" indent="1"/>
    </xf>
    <xf numFmtId="1" fontId="6" fillId="0" borderId="1" xfId="2685" applyNumberFormat="1" applyFont="1" applyBorder="1" applyAlignment="1">
      <alignment horizontal="right"/>
    </xf>
    <xf numFmtId="0" fontId="3" fillId="0" borderId="1" xfId="2683" applyBorder="1"/>
    <xf numFmtId="183" fontId="99" fillId="0" borderId="1" xfId="2685" applyNumberFormat="1" applyFont="1" applyBorder="1" applyAlignment="1">
      <alignment horizontal="right" indent="1"/>
    </xf>
    <xf numFmtId="0" fontId="6" fillId="0" borderId="0" xfId="2674" applyFont="1" applyFill="1" applyBorder="1" applyAlignment="1">
      <alignment wrapTex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 indent="1"/>
    </xf>
    <xf numFmtId="0" fontId="6" fillId="0" borderId="1" xfId="2667" applyFont="1" applyBorder="1"/>
    <xf numFmtId="0" fontId="6" fillId="0" borderId="1" xfId="2676" applyFont="1" applyBorder="1" applyAlignment="1">
      <alignment horizontal="left"/>
    </xf>
    <xf numFmtId="1" fontId="6" fillId="0" borderId="1" xfId="2683" applyNumberFormat="1" applyFont="1" applyFill="1" applyBorder="1" applyAlignment="1">
      <alignment horizontal="right" indent="1"/>
    </xf>
    <xf numFmtId="183" fontId="6" fillId="0" borderId="1" xfId="2683" applyNumberFormat="1" applyFont="1" applyBorder="1" applyAlignment="1">
      <alignment horizontal="right" indent="2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9" xfId="2673" applyFont="1" applyBorder="1"/>
    <xf numFmtId="0" fontId="6" fillId="0" borderId="1" xfId="2326" applyFont="1" applyFill="1" applyBorder="1"/>
    <xf numFmtId="0" fontId="103" fillId="0" borderId="1" xfId="2681" applyFont="1" applyBorder="1"/>
    <xf numFmtId="0" fontId="109" fillId="0" borderId="1" xfId="2681" applyFont="1" applyBorder="1"/>
    <xf numFmtId="0" fontId="3" fillId="0" borderId="1" xfId="2672" applyFont="1" applyBorder="1"/>
    <xf numFmtId="0" fontId="7" fillId="0" borderId="0" xfId="2693" applyFont="1" applyBorder="1" applyAlignment="1">
      <alignment wrapText="1"/>
    </xf>
    <xf numFmtId="2" fontId="85" fillId="0" borderId="0" xfId="2664" applyNumberFormat="1" applyFont="1" applyFill="1" applyBorder="1" applyAlignment="1">
      <alignment horizontal="right" indent="1"/>
    </xf>
    <xf numFmtId="2" fontId="92" fillId="0" borderId="0" xfId="2664" applyNumberFormat="1" applyFont="1" applyFill="1" applyBorder="1" applyAlignment="1">
      <alignment horizontal="right" indent="1"/>
    </xf>
    <xf numFmtId="49" fontId="91" fillId="0" borderId="0" xfId="0" applyNumberFormat="1" applyFont="1" applyBorder="1" applyAlignment="1">
      <alignment horizontal="left" vertical="center" wrapText="1"/>
    </xf>
    <xf numFmtId="49" fontId="124" fillId="0" borderId="0" xfId="0" applyNumberFormat="1" applyFont="1" applyBorder="1" applyAlignment="1">
      <alignment horizontal="left" vertical="center" wrapText="1"/>
    </xf>
    <xf numFmtId="0" fontId="7" fillId="0" borderId="0" xfId="2693" applyFont="1" applyBorder="1" applyAlignment="1"/>
    <xf numFmtId="0" fontId="85" fillId="0" borderId="0" xfId="2664" applyFont="1" applyFill="1" applyBorder="1"/>
    <xf numFmtId="2" fontId="91" fillId="0" borderId="0" xfId="0" applyNumberFormat="1" applyFont="1" applyBorder="1" applyAlignment="1">
      <alignment horizontal="right"/>
    </xf>
    <xf numFmtId="2" fontId="124" fillId="0" borderId="0" xfId="0" applyNumberFormat="1" applyFont="1" applyBorder="1" applyAlignment="1">
      <alignment horizontal="right"/>
    </xf>
    <xf numFmtId="49" fontId="90" fillId="0" borderId="0" xfId="0" applyNumberFormat="1" applyFont="1" applyBorder="1" applyAlignment="1">
      <alignment horizontal="left"/>
    </xf>
    <xf numFmtId="49" fontId="124" fillId="0" borderId="0" xfId="0" applyNumberFormat="1" applyFont="1" applyBorder="1" applyAlignment="1">
      <alignment horizontal="left" wrapText="1"/>
    </xf>
    <xf numFmtId="49" fontId="91" fillId="0" borderId="0" xfId="0" applyNumberFormat="1" applyFont="1" applyBorder="1" applyAlignment="1">
      <alignment horizontal="left" wrapText="1"/>
    </xf>
    <xf numFmtId="0" fontId="85" fillId="0" borderId="1" xfId="2664" applyNumberFormat="1" applyFont="1" applyFill="1" applyBorder="1" applyAlignment="1">
      <alignment horizontal="center" vertical="top" wrapText="1"/>
    </xf>
    <xf numFmtId="0" fontId="121" fillId="0" borderId="0" xfId="0" applyNumberFormat="1" applyFont="1" applyFill="1" applyBorder="1" applyAlignment="1"/>
    <xf numFmtId="2" fontId="123" fillId="0" borderId="0" xfId="0" applyNumberFormat="1" applyFont="1" applyBorder="1" applyAlignment="1">
      <alignment horizontal="right"/>
    </xf>
    <xf numFmtId="183" fontId="6" fillId="0" borderId="0" xfId="2664" applyNumberFormat="1" applyFont="1" applyFill="1" applyBorder="1" applyAlignment="1">
      <alignment horizontal="right" indent="1"/>
    </xf>
    <xf numFmtId="43" fontId="91" fillId="0" borderId="0" xfId="2694" applyFont="1" applyBorder="1" applyAlignment="1">
      <alignment horizontal="right" vertical="center" wrapText="1"/>
    </xf>
    <xf numFmtId="49" fontId="91" fillId="0" borderId="0" xfId="0" applyNumberFormat="1" applyFont="1" applyFill="1" applyBorder="1" applyAlignment="1">
      <alignment horizontal="left" wrapText="1"/>
    </xf>
    <xf numFmtId="49" fontId="91" fillId="0" borderId="0" xfId="0" applyNumberFormat="1" applyFont="1" applyFill="1" applyBorder="1" applyAlignment="1">
      <alignment horizontal="center" wrapText="1"/>
    </xf>
    <xf numFmtId="200" fontId="7" fillId="0" borderId="0" xfId="2694" applyNumberFormat="1" applyFont="1" applyBorder="1" applyAlignment="1">
      <alignment horizontal="right" indent="1"/>
    </xf>
    <xf numFmtId="43" fontId="7" fillId="0" borderId="0" xfId="2694" applyFont="1" applyBorder="1" applyAlignment="1">
      <alignment horizontal="right" indent="2"/>
    </xf>
    <xf numFmtId="200" fontId="6" fillId="0" borderId="0" xfId="2694" applyNumberFormat="1" applyFont="1" applyBorder="1" applyAlignment="1">
      <alignment horizontal="right" indent="1"/>
    </xf>
    <xf numFmtId="200" fontId="99" fillId="0" borderId="0" xfId="2694" applyNumberFormat="1" applyFont="1" applyBorder="1" applyAlignment="1">
      <alignment horizontal="right" indent="1"/>
    </xf>
    <xf numFmtId="43" fontId="99" fillId="0" borderId="0" xfId="2694" applyFont="1" applyBorder="1" applyAlignment="1">
      <alignment horizontal="right" indent="1"/>
    </xf>
    <xf numFmtId="0" fontId="125" fillId="0" borderId="2" xfId="2683" applyFont="1" applyBorder="1"/>
    <xf numFmtId="0" fontId="125" fillId="0" borderId="0" xfId="2683" applyFont="1" applyBorder="1"/>
    <xf numFmtId="0" fontId="126" fillId="0" borderId="0" xfId="2676" applyFont="1" applyBorder="1" applyAlignment="1">
      <alignment horizontal="left"/>
    </xf>
    <xf numFmtId="0" fontId="126" fillId="0" borderId="0" xfId="2676" applyFont="1" applyBorder="1"/>
    <xf numFmtId="0" fontId="126" fillId="0" borderId="0" xfId="0" applyFont="1" applyBorder="1" applyAlignment="1">
      <alignment horizontal="left"/>
    </xf>
    <xf numFmtId="0" fontId="125" fillId="0" borderId="0" xfId="2676" applyFont="1" applyBorder="1" applyAlignment="1">
      <alignment horizontal="right"/>
    </xf>
    <xf numFmtId="0" fontId="125" fillId="0" borderId="0" xfId="2676" applyFont="1" applyBorder="1" applyAlignment="1">
      <alignment horizontal="left" wrapText="1"/>
    </xf>
    <xf numFmtId="0" fontId="125" fillId="0" borderId="0" xfId="2676" applyFont="1" applyBorder="1" applyAlignment="1">
      <alignment horizontal="left"/>
    </xf>
    <xf numFmtId="0" fontId="125" fillId="0" borderId="0" xfId="2676" applyFont="1" applyBorder="1" applyAlignment="1">
      <alignment horizontal="right" vertical="center"/>
    </xf>
    <xf numFmtId="0" fontId="125" fillId="0" borderId="0" xfId="2676" applyFont="1" applyBorder="1" applyAlignment="1">
      <alignment wrapText="1"/>
    </xf>
    <xf numFmtId="0" fontId="125" fillId="0" borderId="0" xfId="2676" applyFont="1" applyBorder="1" applyAlignment="1"/>
    <xf numFmtId="0" fontId="126" fillId="0" borderId="0" xfId="2676" applyFont="1" applyBorder="1" applyAlignment="1">
      <alignment horizontal="right"/>
    </xf>
    <xf numFmtId="0" fontId="126" fillId="0" borderId="0" xfId="2676" applyFont="1" applyBorder="1" applyAlignment="1"/>
    <xf numFmtId="0" fontId="125" fillId="0" borderId="2" xfId="2683" applyNumberFormat="1" applyFont="1" applyBorder="1" applyAlignment="1">
      <alignment horizontal="center" vertical="center" wrapText="1"/>
    </xf>
    <xf numFmtId="0" fontId="125" fillId="0" borderId="0" xfId="2683" applyFont="1" applyBorder="1" applyAlignment="1">
      <alignment horizontal="center" vertical="center" wrapText="1"/>
    </xf>
    <xf numFmtId="0" fontId="125" fillId="0" borderId="0" xfId="2683" applyNumberFormat="1" applyFont="1" applyBorder="1" applyAlignment="1">
      <alignment horizontal="center" vertical="center" wrapText="1"/>
    </xf>
    <xf numFmtId="0" fontId="125" fillId="0" borderId="0" xfId="1" applyFont="1" applyBorder="1" applyAlignment="1">
      <alignment horizontal="center" vertical="center" wrapText="1"/>
    </xf>
    <xf numFmtId="0" fontId="125" fillId="0" borderId="1" xfId="1" applyFont="1" applyBorder="1" applyAlignment="1">
      <alignment horizontal="center" vertical="center" wrapText="1"/>
    </xf>
    <xf numFmtId="200" fontId="126" fillId="0" borderId="0" xfId="2694" applyNumberFormat="1" applyFont="1" applyBorder="1" applyAlignment="1">
      <alignment horizontal="right" indent="1"/>
    </xf>
    <xf numFmtId="2" fontId="126" fillId="0" borderId="0" xfId="2685" applyNumberFormat="1" applyFont="1" applyBorder="1" applyAlignment="1">
      <alignment horizontal="right"/>
    </xf>
    <xf numFmtId="200" fontId="125" fillId="0" borderId="0" xfId="2694" applyNumberFormat="1" applyFont="1" applyBorder="1" applyAlignment="1">
      <alignment horizontal="right" indent="1"/>
    </xf>
    <xf numFmtId="200" fontId="127" fillId="0" borderId="0" xfId="2694" applyNumberFormat="1" applyFont="1" applyBorder="1" applyAlignment="1">
      <alignment horizontal="right" indent="1"/>
    </xf>
    <xf numFmtId="43" fontId="125" fillId="0" borderId="0" xfId="2694" applyNumberFormat="1" applyFont="1" applyBorder="1" applyAlignment="1">
      <alignment horizontal="right" indent="1"/>
    </xf>
    <xf numFmtId="43" fontId="128" fillId="0" borderId="0" xfId="2694" applyFont="1" applyBorder="1" applyAlignment="1">
      <alignment horizontal="right" indent="2"/>
    </xf>
    <xf numFmtId="43" fontId="99" fillId="0" borderId="0" xfId="2694" applyFont="1" applyBorder="1" applyAlignment="1">
      <alignment horizontal="right" indent="2"/>
    </xf>
    <xf numFmtId="200" fontId="7" fillId="0" borderId="0" xfId="2216" applyNumberFormat="1" applyFont="1" applyFill="1"/>
    <xf numFmtId="200" fontId="7" fillId="0" borderId="0" xfId="2216" applyNumberFormat="1" applyFont="1" applyFill="1" applyBorder="1"/>
    <xf numFmtId="200" fontId="6" fillId="0" borderId="0" xfId="2216" applyNumberFormat="1" applyFont="1" applyFill="1" applyBorder="1"/>
    <xf numFmtId="200" fontId="6" fillId="0" borderId="0" xfId="2216" applyNumberFormat="1" applyFont="1" applyFill="1"/>
    <xf numFmtId="200" fontId="6" fillId="0" borderId="0" xfId="2216" applyNumberFormat="1" applyFont="1" applyFill="1" applyBorder="1" applyAlignment="1">
      <alignment horizontal="center"/>
    </xf>
    <xf numFmtId="200" fontId="129" fillId="0" borderId="0" xfId="2216" applyNumberFormat="1" applyFont="1" applyFill="1" applyBorder="1" applyAlignment="1">
      <alignment horizontal="center"/>
    </xf>
    <xf numFmtId="43" fontId="3" fillId="0" borderId="0" xfId="2694" applyFont="1"/>
    <xf numFmtId="43" fontId="6" fillId="0" borderId="0" xfId="2694" applyFont="1" applyBorder="1" applyAlignment="1">
      <alignment horizontal="right" indent="2"/>
    </xf>
    <xf numFmtId="43" fontId="128" fillId="0" borderId="0" xfId="2694" applyFont="1" applyBorder="1" applyAlignment="1">
      <alignment horizontal="right" indent="1"/>
    </xf>
    <xf numFmtId="0" fontId="85" fillId="27" borderId="19" xfId="2666" applyFont="1" applyFill="1" applyBorder="1" applyAlignment="1">
      <alignment horizontal="center" vertical="center"/>
    </xf>
    <xf numFmtId="0" fontId="85" fillId="27" borderId="0" xfId="2666" applyFont="1" applyFill="1" applyBorder="1" applyAlignment="1">
      <alignment horizontal="center" vertical="center"/>
    </xf>
    <xf numFmtId="0" fontId="85" fillId="27" borderId="1" xfId="1" applyFont="1" applyFill="1" applyBorder="1" applyAlignment="1">
      <alignment horizontal="center" vertical="center" wrapText="1"/>
    </xf>
    <xf numFmtId="166" fontId="6" fillId="0" borderId="0" xfId="2694" applyNumberFormat="1" applyFont="1" applyBorder="1" applyAlignment="1">
      <alignment horizontal="right" indent="1"/>
    </xf>
    <xf numFmtId="166" fontId="6" fillId="0" borderId="0" xfId="2694" applyNumberFormat="1" applyFont="1" applyBorder="1" applyAlignment="1">
      <alignment horizontal="center"/>
    </xf>
    <xf numFmtId="166" fontId="85" fillId="0" borderId="0" xfId="2694" applyNumberFormat="1" applyFont="1" applyBorder="1" applyAlignment="1">
      <alignment horizontal="right" indent="1"/>
    </xf>
    <xf numFmtId="43" fontId="85" fillId="0" borderId="0" xfId="2694" applyFont="1" applyBorder="1" applyAlignment="1">
      <alignment horizontal="center"/>
    </xf>
    <xf numFmtId="166" fontId="85" fillId="0" borderId="0" xfId="2694" applyNumberFormat="1" applyFont="1" applyBorder="1" applyAlignment="1">
      <alignment horizontal="center"/>
    </xf>
    <xf numFmtId="166" fontId="85" fillId="0" borderId="0" xfId="2694" applyNumberFormat="1" applyFont="1" applyBorder="1" applyAlignment="1"/>
    <xf numFmtId="166" fontId="85" fillId="0" borderId="0" xfId="2694" applyNumberFormat="1" applyFont="1" applyBorder="1"/>
    <xf numFmtId="201" fontId="130" fillId="0" borderId="0" xfId="0" applyNumberFormat="1" applyFont="1" applyAlignment="1">
      <alignment wrapText="1"/>
    </xf>
    <xf numFmtId="201" fontId="85" fillId="0" borderId="0" xfId="2694" applyNumberFormat="1" applyFont="1" applyBorder="1" applyAlignment="1"/>
    <xf numFmtId="201" fontId="85" fillId="0" borderId="0" xfId="2694" applyNumberFormat="1" applyFont="1" applyBorder="1"/>
    <xf numFmtId="166" fontId="130" fillId="0" borderId="0" xfId="2694" applyNumberFormat="1" applyFont="1" applyAlignment="1">
      <alignment wrapText="1"/>
    </xf>
    <xf numFmtId="202" fontId="90" fillId="0" borderId="0" xfId="0" applyNumberFormat="1" applyFont="1"/>
    <xf numFmtId="43" fontId="90" fillId="0" borderId="0" xfId="2694" applyNumberFormat="1" applyFont="1"/>
    <xf numFmtId="202" fontId="91" fillId="0" borderId="0" xfId="0" applyNumberFormat="1" applyFont="1" applyBorder="1" applyAlignment="1">
      <alignment horizontal="center" wrapText="1"/>
    </xf>
    <xf numFmtId="43" fontId="91" fillId="0" borderId="0" xfId="2694" applyNumberFormat="1" applyFont="1" applyBorder="1"/>
    <xf numFmtId="43" fontId="91" fillId="0" borderId="0" xfId="2694" applyNumberFormat="1" applyFont="1"/>
    <xf numFmtId="201" fontId="90" fillId="0" borderId="0" xfId="2694" applyNumberFormat="1" applyFont="1"/>
    <xf numFmtId="166" fontId="90" fillId="0" borderId="0" xfId="2694" applyNumberFormat="1" applyFont="1"/>
    <xf numFmtId="201" fontId="6" fillId="0" borderId="0" xfId="2694" applyNumberFormat="1" applyFont="1" applyBorder="1" applyAlignment="1"/>
    <xf numFmtId="201" fontId="7" fillId="0" borderId="0" xfId="2694" applyNumberFormat="1" applyFont="1" applyBorder="1"/>
    <xf numFmtId="43" fontId="6" fillId="0" borderId="0" xfId="2694" applyFont="1" applyFill="1"/>
    <xf numFmtId="200" fontId="6" fillId="0" borderId="0" xfId="2694" applyNumberFormat="1" applyFont="1" applyFill="1"/>
    <xf numFmtId="0" fontId="7" fillId="0" borderId="0" xfId="2326" applyFont="1" applyFill="1" applyAlignment="1">
      <alignment horizontal="left"/>
    </xf>
    <xf numFmtId="4" fontId="6" fillId="0" borderId="0" xfId="2681" applyNumberFormat="1" applyFont="1" applyBorder="1" applyAlignment="1"/>
    <xf numFmtId="4" fontId="108" fillId="0" borderId="0" xfId="2681" applyNumberFormat="1" applyFont="1" applyFill="1" applyBorder="1" applyAlignment="1"/>
    <xf numFmtId="4" fontId="108" fillId="0" borderId="0" xfId="2681" applyNumberFormat="1" applyFont="1" applyFill="1" applyBorder="1" applyAlignment="1">
      <alignment horizontal="right" indent="1"/>
    </xf>
    <xf numFmtId="4" fontId="6" fillId="0" borderId="0" xfId="2681" applyNumberFormat="1" applyFont="1" applyBorder="1" applyAlignment="1">
      <alignment horizontal="right" indent="1"/>
    </xf>
    <xf numFmtId="4" fontId="7" fillId="0" borderId="0" xfId="2681" applyNumberFormat="1" applyFont="1" applyBorder="1" applyAlignment="1"/>
    <xf numFmtId="4" fontId="7" fillId="0" borderId="0" xfId="2681" applyNumberFormat="1" applyFont="1" applyBorder="1" applyAlignment="1">
      <alignment horizontal="right" indent="1"/>
    </xf>
    <xf numFmtId="3" fontId="6" fillId="0" borderId="0" xfId="2681" applyNumberFormat="1" applyFont="1" applyBorder="1" applyAlignment="1"/>
    <xf numFmtId="3" fontId="6" fillId="0" borderId="0" xfId="2681" applyNumberFormat="1" applyFont="1" applyFill="1" applyBorder="1" applyAlignment="1"/>
    <xf numFmtId="3" fontId="7" fillId="0" borderId="0" xfId="2681" applyNumberFormat="1" applyFont="1" applyBorder="1" applyAlignment="1"/>
    <xf numFmtId="3" fontId="7" fillId="0" borderId="0" xfId="2681" applyNumberFormat="1" applyFont="1" applyFill="1" applyBorder="1" applyAlignment="1"/>
    <xf numFmtId="200" fontId="7" fillId="0" borderId="0" xfId="2694" applyNumberFormat="1" applyFont="1" applyBorder="1" applyAlignment="1"/>
    <xf numFmtId="43" fontId="6" fillId="0" borderId="0" xfId="2694" applyFont="1" applyBorder="1" applyAlignment="1"/>
    <xf numFmtId="43" fontId="7" fillId="0" borderId="0" xfId="2694" applyNumberFormat="1" applyFont="1" applyBorder="1" applyAlignment="1"/>
    <xf numFmtId="43" fontId="7" fillId="0" borderId="0" xfId="2694" applyFont="1" applyBorder="1" applyAlignment="1"/>
    <xf numFmtId="43" fontId="91" fillId="0" borderId="0" xfId="2694" applyFont="1"/>
    <xf numFmtId="43" fontId="2" fillId="0" borderId="0" xfId="2686" applyNumberFormat="1"/>
    <xf numFmtId="43" fontId="2" fillId="0" borderId="0" xfId="2694" applyFont="1"/>
    <xf numFmtId="200" fontId="91" fillId="0" borderId="0" xfId="2694" applyNumberFormat="1" applyFont="1"/>
    <xf numFmtId="0" fontId="6" fillId="0" borderId="0" xfId="2679" applyNumberFormat="1" applyFont="1" applyBorder="1" applyAlignment="1">
      <alignment horizontal="right"/>
    </xf>
    <xf numFmtId="2" fontId="6" fillId="0" borderId="0" xfId="2679" applyNumberFormat="1" applyFont="1" applyBorder="1" applyAlignment="1">
      <alignment horizontal="right"/>
    </xf>
    <xf numFmtId="4" fontId="7" fillId="0" borderId="0" xfId="2672" applyNumberFormat="1" applyFont="1"/>
    <xf numFmtId="0" fontId="85" fillId="27" borderId="0" xfId="2683" applyFont="1" applyFill="1" applyBorder="1" applyAlignment="1">
      <alignment horizontal="center" vertical="center" wrapText="1"/>
    </xf>
    <xf numFmtId="0" fontId="6" fillId="0" borderId="0" xfId="2672" applyFont="1"/>
    <xf numFmtId="0" fontId="7" fillId="0" borderId="0" xfId="2672" applyFont="1"/>
    <xf numFmtId="43" fontId="7" fillId="0" borderId="0" xfId="2694" applyFont="1"/>
    <xf numFmtId="43" fontId="6" fillId="0" borderId="0" xfId="2694" applyFont="1" applyBorder="1" applyAlignment="1">
      <alignment horizontal="right"/>
    </xf>
    <xf numFmtId="43" fontId="7" fillId="0" borderId="0" xfId="2694" applyFont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120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2"/>
    </xf>
    <xf numFmtId="0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/>
    <xf numFmtId="200" fontId="6" fillId="0" borderId="0" xfId="2216" applyNumberFormat="1" applyFont="1" applyFill="1" applyBorder="1" applyAlignment="1"/>
    <xf numFmtId="200" fontId="6" fillId="0" borderId="0" xfId="0" applyNumberFormat="1" applyFont="1" applyFill="1" applyBorder="1" applyAlignment="1"/>
    <xf numFmtId="200" fontId="6" fillId="0" borderId="0" xfId="0" applyNumberFormat="1" applyFont="1" applyFill="1" applyBorder="1"/>
    <xf numFmtId="0" fontId="6" fillId="0" borderId="0" xfId="2361" applyNumberFormat="1" applyFont="1" applyFill="1" applyBorder="1" applyAlignment="1">
      <alignment wrapText="1"/>
    </xf>
    <xf numFmtId="43" fontId="6" fillId="0" borderId="0" xfId="0" applyNumberFormat="1" applyFont="1" applyFill="1" applyBorder="1" applyAlignment="1">
      <alignment horizontal="center"/>
    </xf>
    <xf numFmtId="0" fontId="6" fillId="0" borderId="1" xfId="2361" applyNumberFormat="1" applyFont="1" applyFill="1" applyBorder="1" applyAlignment="1"/>
    <xf numFmtId="0" fontId="6" fillId="0" borderId="0" xfId="2361" applyNumberFormat="1" applyFont="1" applyFill="1" applyBorder="1" applyAlignment="1"/>
    <xf numFmtId="0" fontId="97" fillId="0" borderId="2" xfId="0" applyFont="1" applyBorder="1" applyAlignment="1">
      <alignment horizontal="center" wrapText="1"/>
    </xf>
    <xf numFmtId="43" fontId="6" fillId="0" borderId="0" xfId="2694" applyFont="1" applyAlignment="1"/>
    <xf numFmtId="0" fontId="6" fillId="0" borderId="2" xfId="1" applyFont="1" applyBorder="1" applyAlignment="1">
      <alignment horizontal="center" wrapText="1"/>
    </xf>
    <xf numFmtId="43" fontId="7" fillId="0" borderId="0" xfId="2694" applyFont="1" applyFill="1"/>
    <xf numFmtId="200" fontId="6" fillId="0" borderId="0" xfId="2694" applyNumberFormat="1" applyFont="1" applyBorder="1" applyAlignment="1">
      <alignment horizontal="left" wrapText="1" indent="1"/>
    </xf>
    <xf numFmtId="43" fontId="6" fillId="0" borderId="0" xfId="2694" applyFont="1" applyBorder="1" applyAlignment="1">
      <alignment horizontal="left" indent="1"/>
    </xf>
    <xf numFmtId="200" fontId="6" fillId="0" borderId="0" xfId="2694" applyNumberFormat="1" applyFont="1" applyFill="1" applyBorder="1"/>
    <xf numFmtId="43" fontId="6" fillId="0" borderId="0" xfId="2694" applyFont="1" applyFill="1" applyBorder="1" applyAlignment="1">
      <alignment horizontal="left" indent="1"/>
    </xf>
    <xf numFmtId="43" fontId="6" fillId="0" borderId="0" xfId="2694" applyFont="1" applyFill="1" applyBorder="1"/>
    <xf numFmtId="200" fontId="6" fillId="0" borderId="0" xfId="2694" applyNumberFormat="1" applyFont="1" applyFill="1" applyBorder="1" applyAlignment="1">
      <alignment horizontal="left"/>
    </xf>
    <xf numFmtId="43" fontId="7" fillId="0" borderId="0" xfId="2694" applyFont="1" applyFill="1" applyAlignment="1">
      <alignment horizontal="right" indent="1"/>
    </xf>
    <xf numFmtId="43" fontId="6" fillId="0" borderId="0" xfId="2694" applyFont="1" applyFill="1" applyAlignment="1">
      <alignment horizontal="right" indent="1"/>
    </xf>
    <xf numFmtId="0" fontId="85" fillId="0" borderId="2" xfId="1" applyFont="1" applyBorder="1" applyAlignment="1">
      <alignment horizontal="center" wrapText="1"/>
    </xf>
    <xf numFmtId="200" fontId="7" fillId="0" borderId="0" xfId="2694" applyNumberFormat="1" applyFont="1" applyFill="1" applyBorder="1"/>
    <xf numFmtId="200" fontId="7" fillId="0" borderId="0" xfId="2694" applyNumberFormat="1" applyFont="1" applyFill="1" applyBorder="1" applyAlignment="1">
      <alignment horizontal="center"/>
    </xf>
    <xf numFmtId="43" fontId="92" fillId="0" borderId="0" xfId="2694" applyFont="1" applyFill="1" applyBorder="1" applyAlignment="1">
      <alignment horizontal="right" indent="1"/>
    </xf>
    <xf numFmtId="201" fontId="6" fillId="0" borderId="0" xfId="2673" applyNumberFormat="1" applyFont="1" applyBorder="1"/>
    <xf numFmtId="0" fontId="96" fillId="0" borderId="2" xfId="0" applyFont="1" applyBorder="1" applyAlignment="1">
      <alignment horizontal="center" wrapText="1"/>
    </xf>
    <xf numFmtId="0" fontId="85" fillId="0" borderId="2" xfId="2683" applyNumberFormat="1" applyFont="1" applyBorder="1" applyAlignment="1">
      <alignment horizontal="center" wrapText="1"/>
    </xf>
    <xf numFmtId="0" fontId="85" fillId="0" borderId="3" xfId="2666" applyFont="1" applyFill="1" applyBorder="1" applyAlignment="1">
      <alignment horizontal="center" vertical="center"/>
    </xf>
    <xf numFmtId="0" fontId="7" fillId="0" borderId="0" xfId="2679" applyNumberFormat="1" applyFont="1" applyBorder="1" applyAlignment="1">
      <alignment horizontal="left" wrapText="1"/>
    </xf>
    <xf numFmtId="0" fontId="7" fillId="0" borderId="1" xfId="2679" applyNumberFormat="1" applyFont="1" applyBorder="1" applyAlignment="1">
      <alignment horizontal="left" wrapText="1"/>
    </xf>
    <xf numFmtId="200" fontId="90" fillId="0" borderId="0" xfId="2694" applyNumberFormat="1" applyFont="1" applyFill="1" applyBorder="1"/>
    <xf numFmtId="43" fontId="90" fillId="0" borderId="0" xfId="2694" applyFont="1" applyFill="1" applyBorder="1"/>
    <xf numFmtId="200" fontId="91" fillId="0" borderId="0" xfId="2694" applyNumberFormat="1" applyFont="1" applyFill="1" applyBorder="1"/>
    <xf numFmtId="43" fontId="91" fillId="0" borderId="0" xfId="2694" applyFont="1" applyFill="1" applyBorder="1"/>
    <xf numFmtId="0" fontId="133" fillId="0" borderId="0" xfId="2326" applyNumberFormat="1" applyFont="1" applyFill="1" applyBorder="1" applyAlignment="1"/>
    <xf numFmtId="0" fontId="5" fillId="0" borderId="0" xfId="2326" applyFont="1" applyFill="1" applyBorder="1"/>
    <xf numFmtId="0" fontId="85" fillId="27" borderId="2" xfId="2666" applyFont="1" applyFill="1" applyBorder="1" applyAlignment="1">
      <alignment horizontal="center" vertical="center"/>
    </xf>
    <xf numFmtId="43" fontId="7" fillId="0" borderId="0" xfId="2694" applyFont="1" applyFill="1" applyBorder="1"/>
    <xf numFmtId="0" fontId="133" fillId="0" borderId="0" xfId="2672" applyNumberFormat="1" applyFont="1" applyBorder="1" applyAlignment="1"/>
    <xf numFmtId="0" fontId="96" fillId="0" borderId="2" xfId="2668" applyFont="1" applyBorder="1" applyAlignment="1">
      <alignment horizontal="center" wrapText="1"/>
    </xf>
    <xf numFmtId="43" fontId="91" fillId="0" borderId="0" xfId="2694" applyFont="1" applyBorder="1"/>
    <xf numFmtId="0" fontId="91" fillId="0" borderId="0" xfId="0" applyFont="1" applyBorder="1"/>
    <xf numFmtId="43" fontId="3" fillId="0" borderId="0" xfId="2672" applyNumberFormat="1" applyFont="1"/>
    <xf numFmtId="0" fontId="6" fillId="0" borderId="0" xfId="1" applyFont="1" applyBorder="1" applyAlignment="1">
      <alignment horizontal="center" vertical="center" wrapText="1"/>
    </xf>
    <xf numFmtId="0" fontId="133" fillId="0" borderId="0" xfId="2673" applyFont="1" applyBorder="1" applyAlignment="1"/>
    <xf numFmtId="0" fontId="134" fillId="0" borderId="0" xfId="2663" applyFont="1" applyFill="1" applyBorder="1"/>
    <xf numFmtId="200" fontId="7" fillId="0" borderId="0" xfId="2694" applyNumberFormat="1" applyFont="1" applyFill="1"/>
    <xf numFmtId="43" fontId="7" fillId="0" borderId="0" xfId="2218" applyFont="1" applyFill="1" applyBorder="1" applyAlignment="1">
      <alignment horizontal="right" indent="3"/>
    </xf>
    <xf numFmtId="43" fontId="6" fillId="0" borderId="0" xfId="2218" applyFont="1" applyFill="1" applyBorder="1" applyAlignment="1">
      <alignment horizontal="right" indent="3"/>
    </xf>
    <xf numFmtId="0" fontId="5" fillId="0" borderId="0" xfId="2410" applyFont="1" applyFill="1" applyAlignment="1"/>
    <xf numFmtId="0" fontId="5" fillId="0" borderId="0" xfId="2410" applyFont="1" applyFill="1" applyAlignment="1">
      <alignment horizontal="center"/>
    </xf>
    <xf numFmtId="0" fontId="6" fillId="0" borderId="0" xfId="2663" applyFont="1" applyFill="1" applyBorder="1"/>
    <xf numFmtId="0" fontId="6" fillId="0" borderId="0" xfId="2410" applyFont="1" applyFill="1" applyAlignment="1">
      <alignment horizontal="center"/>
    </xf>
    <xf numFmtId="0" fontId="6" fillId="0" borderId="19" xfId="2663" applyFont="1" applyFill="1" applyBorder="1" applyAlignment="1">
      <alignment vertical="center"/>
    </xf>
    <xf numFmtId="0" fontId="6" fillId="0" borderId="19" xfId="2410" applyFont="1" applyFill="1" applyBorder="1" applyAlignment="1">
      <alignment horizontal="center" vertical="center"/>
    </xf>
    <xf numFmtId="0" fontId="6" fillId="0" borderId="19" xfId="2410" applyFont="1" applyFill="1" applyBorder="1" applyAlignment="1">
      <alignment horizontal="center" vertical="center" wrapText="1"/>
    </xf>
    <xf numFmtId="0" fontId="6" fillId="0" borderId="0" xfId="2663" applyFont="1" applyFill="1" applyBorder="1" applyAlignment="1">
      <alignment vertical="center"/>
    </xf>
    <xf numFmtId="0" fontId="6" fillId="0" borderId="0" xfId="2410" applyFont="1" applyFill="1" applyBorder="1" applyAlignment="1">
      <alignment horizontal="center" vertical="center"/>
    </xf>
    <xf numFmtId="0" fontId="6" fillId="0" borderId="1" xfId="2410" applyFont="1" applyFill="1" applyBorder="1" applyAlignment="1">
      <alignment horizontal="center" vertical="center"/>
    </xf>
    <xf numFmtId="0" fontId="7" fillId="0" borderId="0" xfId="2410" applyNumberFormat="1" applyFont="1" applyFill="1" applyBorder="1" applyAlignment="1">
      <alignment horizontal="left"/>
    </xf>
    <xf numFmtId="0" fontId="7" fillId="0" borderId="0" xfId="2410" applyNumberFormat="1" applyFont="1" applyFill="1" applyBorder="1" applyAlignment="1">
      <alignment horizontal="left" vertical="top"/>
    </xf>
    <xf numFmtId="0" fontId="87" fillId="0" borderId="0" xfId="2410" applyNumberFormat="1" applyFont="1" applyFill="1" applyBorder="1"/>
    <xf numFmtId="0" fontId="6" fillId="0" borderId="0" xfId="2410" applyNumberFormat="1" applyFont="1" applyFill="1" applyBorder="1"/>
    <xf numFmtId="0" fontId="6" fillId="0" borderId="0" xfId="2410" applyNumberFormat="1" applyFont="1" applyFill="1" applyBorder="1" applyAlignment="1">
      <alignment horizontal="left"/>
    </xf>
    <xf numFmtId="200" fontId="6" fillId="0" borderId="0" xfId="2410" applyNumberFormat="1" applyFont="1" applyFill="1" applyBorder="1" applyAlignment="1">
      <alignment horizontal="left"/>
    </xf>
    <xf numFmtId="43" fontId="6" fillId="0" borderId="0" xfId="2694" applyFont="1" applyFill="1" applyBorder="1" applyAlignment="1">
      <alignment horizontal="left"/>
    </xf>
    <xf numFmtId="200" fontId="6" fillId="0" borderId="0" xfId="2690" applyNumberFormat="1" applyFont="1" applyFill="1" applyBorder="1" applyAlignment="1">
      <alignment horizontal="right" vertical="top"/>
    </xf>
    <xf numFmtId="0" fontId="133" fillId="0" borderId="0" xfId="2410" applyNumberFormat="1" applyFont="1" applyFill="1" applyAlignment="1"/>
    <xf numFmtId="0" fontId="121" fillId="0" borderId="0" xfId="2663" applyFont="1" applyFill="1" applyBorder="1"/>
    <xf numFmtId="0" fontId="6" fillId="0" borderId="0" xfId="2410" applyFont="1" applyFill="1" applyBorder="1" applyAlignment="1">
      <alignment horizontal="left" vertical="center"/>
    </xf>
    <xf numFmtId="0" fontId="87" fillId="0" borderId="0" xfId="2410" applyFont="1" applyFill="1" applyBorder="1" applyAlignment="1"/>
    <xf numFmtId="0" fontId="121" fillId="0" borderId="0" xfId="2410" applyFont="1" applyFill="1"/>
    <xf numFmtId="0" fontId="87" fillId="0" borderId="0" xfId="2410" applyFont="1" applyFill="1"/>
    <xf numFmtId="0" fontId="87" fillId="0" borderId="1" xfId="2410" applyFont="1" applyFill="1" applyBorder="1"/>
    <xf numFmtId="0" fontId="6" fillId="0" borderId="0" xfId="2675" applyFont="1" applyFill="1" applyBorder="1"/>
    <xf numFmtId="200" fontId="7" fillId="0" borderId="0" xfId="2675" applyNumberFormat="1" applyFont="1" applyFill="1" applyBorder="1"/>
    <xf numFmtId="43" fontId="90" fillId="0" borderId="0" xfId="2694" applyFont="1"/>
    <xf numFmtId="0" fontId="88" fillId="0" borderId="0" xfId="2675" applyFont="1" applyFill="1" applyBorder="1"/>
    <xf numFmtId="200" fontId="88" fillId="0" borderId="0" xfId="2694" applyNumberFormat="1" applyFont="1" applyFill="1" applyBorder="1"/>
    <xf numFmtId="0" fontId="7" fillId="0" borderId="0" xfId="2675" applyFont="1" applyFill="1"/>
    <xf numFmtId="200" fontId="7" fillId="0" borderId="0" xfId="2675" applyNumberFormat="1" applyFont="1" applyFill="1"/>
    <xf numFmtId="0" fontId="91" fillId="0" borderId="0" xfId="2410" applyFont="1"/>
    <xf numFmtId="204" fontId="6" fillId="0" borderId="0" xfId="2694" applyNumberFormat="1" applyFont="1" applyBorder="1" applyAlignment="1">
      <alignment horizontal="left" indent="1"/>
    </xf>
    <xf numFmtId="204" fontId="91" fillId="0" borderId="0" xfId="2694" applyNumberFormat="1" applyFont="1"/>
    <xf numFmtId="0" fontId="120" fillId="0" borderId="0" xfId="2410" applyFont="1" applyFill="1" applyBorder="1"/>
    <xf numFmtId="43" fontId="7" fillId="0" borderId="0" xfId="2410" applyNumberFormat="1" applyFont="1" applyFill="1" applyBorder="1" applyAlignment="1"/>
    <xf numFmtId="43" fontId="7" fillId="0" borderId="0" xfId="2694" applyFont="1" applyFill="1" applyBorder="1" applyAlignment="1"/>
    <xf numFmtId="43" fontId="6" fillId="0" borderId="0" xfId="2410" applyNumberFormat="1" applyFont="1" applyFill="1" applyBorder="1" applyAlignment="1">
      <alignment horizontal="left" wrapText="1" indent="1"/>
    </xf>
    <xf numFmtId="43" fontId="6" fillId="0" borderId="0" xfId="2410" applyNumberFormat="1" applyFont="1" applyFill="1" applyBorder="1" applyAlignment="1">
      <alignment horizontal="left" indent="1"/>
    </xf>
    <xf numFmtId="43" fontId="7" fillId="0" borderId="0" xfId="2694" applyFont="1" applyFill="1" applyBorder="1" applyAlignment="1">
      <alignment horizontal="left" indent="1"/>
    </xf>
    <xf numFmtId="203" fontId="6" fillId="0" borderId="0" xfId="2694" applyNumberFormat="1" applyFont="1" applyFill="1" applyBorder="1" applyAlignment="1">
      <alignment horizontal="left" wrapText="1" indent="1"/>
    </xf>
    <xf numFmtId="204" fontId="6" fillId="0" borderId="0" xfId="2694" applyNumberFormat="1" applyFont="1" applyFill="1" applyBorder="1" applyAlignment="1">
      <alignment horizontal="left" indent="1"/>
    </xf>
    <xf numFmtId="204" fontId="6" fillId="0" borderId="0" xfId="2694" applyNumberFormat="1" applyFont="1" applyFill="1" applyBorder="1"/>
    <xf numFmtId="204" fontId="6" fillId="0" borderId="0" xfId="2694" applyNumberFormat="1" applyFont="1" applyFill="1"/>
    <xf numFmtId="43" fontId="6" fillId="0" borderId="0" xfId="2694" applyFont="1" applyFill="1" applyBorder="1" applyAlignment="1">
      <alignment horizontal="left" wrapText="1" indent="1"/>
    </xf>
    <xf numFmtId="205" fontId="6" fillId="0" borderId="0" xfId="2694" applyNumberFormat="1" applyFont="1" applyFill="1" applyBorder="1" applyAlignment="1">
      <alignment horizontal="left" indent="1"/>
    </xf>
    <xf numFmtId="205" fontId="6" fillId="0" borderId="0" xfId="2694" applyNumberFormat="1" applyFont="1" applyFill="1"/>
    <xf numFmtId="0" fontId="133" fillId="0" borderId="0" xfId="2410" applyFont="1" applyFill="1"/>
    <xf numFmtId="49" fontId="91" fillId="27" borderId="0" xfId="0" applyNumberFormat="1" applyFont="1" applyFill="1" applyBorder="1" applyAlignment="1">
      <alignment horizontal="left" vertical="center" wrapText="1"/>
    </xf>
    <xf numFmtId="49" fontId="124" fillId="27" borderId="0" xfId="0" applyNumberFormat="1" applyFont="1" applyFill="1" applyBorder="1" applyAlignment="1">
      <alignment horizontal="left" wrapText="1"/>
    </xf>
    <xf numFmtId="49" fontId="91" fillId="27" borderId="0" xfId="0" applyNumberFormat="1" applyFont="1" applyFill="1" applyBorder="1" applyAlignment="1">
      <alignment horizontal="left" wrapText="1"/>
    </xf>
    <xf numFmtId="49" fontId="124" fillId="27" borderId="0" xfId="0" applyNumberFormat="1" applyFont="1" applyFill="1" applyBorder="1" applyAlignment="1">
      <alignment horizontal="left" vertical="center" wrapText="1"/>
    </xf>
    <xf numFmtId="43" fontId="90" fillId="0" borderId="0" xfId="2694" applyFont="1" applyBorder="1" applyAlignment="1">
      <alignment horizontal="right"/>
    </xf>
    <xf numFmtId="43" fontId="124" fillId="0" borderId="0" xfId="2694" applyFont="1" applyBorder="1" applyAlignment="1">
      <alignment horizontal="right"/>
    </xf>
    <xf numFmtId="43" fontId="91" fillId="0" borderId="0" xfId="2694" applyFont="1" applyBorder="1" applyAlignment="1">
      <alignment horizontal="right"/>
    </xf>
    <xf numFmtId="3" fontId="99" fillId="0" borderId="0" xfId="0" applyNumberFormat="1" applyFont="1" applyFill="1" applyBorder="1" applyAlignment="1">
      <alignment horizontal="right" vertical="center" wrapText="1"/>
    </xf>
    <xf numFmtId="4" fontId="99" fillId="0" borderId="0" xfId="0" applyNumberFormat="1" applyFont="1" applyFill="1" applyBorder="1" applyAlignment="1">
      <alignment horizontal="right" vertical="center" wrapText="1"/>
    </xf>
    <xf numFmtId="0" fontId="133" fillId="0" borderId="0" xfId="2667" applyFont="1" applyFill="1" applyBorder="1" applyAlignment="1">
      <alignment horizontal="left"/>
    </xf>
    <xf numFmtId="200" fontId="7" fillId="0" borderId="0" xfId="1" applyNumberFormat="1" applyFont="1" applyBorder="1" applyAlignment="1">
      <alignment horizontal="center" wrapText="1"/>
    </xf>
    <xf numFmtId="200" fontId="7" fillId="0" borderId="0" xfId="2216" applyNumberFormat="1" applyFont="1" applyBorder="1" applyAlignment="1">
      <alignment horizontal="right" indent="1"/>
    </xf>
    <xf numFmtId="200" fontId="7" fillId="0" borderId="0" xfId="2216" applyNumberFormat="1" applyFont="1" applyBorder="1" applyAlignment="1">
      <alignment horizontal="right"/>
    </xf>
    <xf numFmtId="200" fontId="7" fillId="0" borderId="0" xfId="2216" applyNumberFormat="1" applyFont="1" applyBorder="1" applyAlignment="1">
      <alignment wrapText="1"/>
    </xf>
    <xf numFmtId="0" fontId="125" fillId="27" borderId="2" xfId="2683" applyNumberFormat="1" applyFont="1" applyFill="1" applyBorder="1" applyAlignment="1">
      <alignment horizontal="center" vertical="center" wrapText="1"/>
    </xf>
    <xf numFmtId="0" fontId="137" fillId="27" borderId="19" xfId="2683" applyNumberFormat="1" applyFont="1" applyFill="1" applyBorder="1" applyAlignment="1">
      <alignment horizontal="center" vertical="center" wrapText="1"/>
    </xf>
    <xf numFmtId="0" fontId="125" fillId="27" borderId="0" xfId="2683" applyFont="1" applyFill="1" applyBorder="1" applyAlignment="1">
      <alignment horizontal="center" vertical="center" wrapText="1"/>
    </xf>
    <xf numFmtId="0" fontId="137" fillId="27" borderId="0" xfId="2683" applyFont="1" applyFill="1" applyBorder="1" applyAlignment="1">
      <alignment horizontal="center" vertical="center" wrapText="1"/>
    </xf>
    <xf numFmtId="0" fontId="125" fillId="27" borderId="0" xfId="2683" applyNumberFormat="1" applyFont="1" applyFill="1" applyBorder="1" applyAlignment="1">
      <alignment horizontal="center" vertical="center" wrapText="1"/>
    </xf>
    <xf numFmtId="0" fontId="125" fillId="27" borderId="0" xfId="1" applyFont="1" applyFill="1" applyBorder="1" applyAlignment="1">
      <alignment horizontal="center" vertical="center" wrapText="1"/>
    </xf>
    <xf numFmtId="0" fontId="137" fillId="27" borderId="0" xfId="1" applyFont="1" applyFill="1" applyBorder="1" applyAlignment="1">
      <alignment horizontal="center" vertical="center" wrapText="1"/>
    </xf>
    <xf numFmtId="0" fontId="137" fillId="27" borderId="1" xfId="1" applyFont="1" applyFill="1" applyBorder="1" applyAlignment="1">
      <alignment horizontal="center" vertical="center" wrapText="1"/>
    </xf>
    <xf numFmtId="0" fontId="5" fillId="0" borderId="0" xfId="2683" applyFont="1"/>
    <xf numFmtId="43" fontId="6" fillId="0" borderId="0" xfId="2694" applyFont="1"/>
    <xf numFmtId="2" fontId="138" fillId="0" borderId="0" xfId="2685" applyNumberFormat="1" applyFont="1" applyBorder="1" applyAlignment="1">
      <alignment horizontal="right" indent="1"/>
    </xf>
    <xf numFmtId="43" fontId="138" fillId="0" borderId="0" xfId="2694" applyFont="1" applyBorder="1" applyAlignment="1">
      <alignment horizontal="right" indent="1"/>
    </xf>
    <xf numFmtId="43" fontId="6" fillId="0" borderId="0" xfId="2694" applyNumberFormat="1" applyFont="1" applyFill="1"/>
    <xf numFmtId="0" fontId="6" fillId="0" borderId="19" xfId="2410" applyFont="1" applyFill="1" applyBorder="1"/>
    <xf numFmtId="0" fontId="85" fillId="0" borderId="19" xfId="1" applyFont="1" applyBorder="1" applyAlignment="1">
      <alignment horizontal="center" vertical="center" wrapText="1"/>
    </xf>
    <xf numFmtId="0" fontId="85" fillId="27" borderId="0" xfId="1" applyFont="1" applyFill="1" applyBorder="1" applyAlignment="1">
      <alignment horizontal="center" vertical="center" wrapText="1"/>
    </xf>
    <xf numFmtId="0" fontId="6" fillId="0" borderId="0" xfId="0" applyFont="1"/>
    <xf numFmtId="43" fontId="6" fillId="0" borderId="0" xfId="2694" applyFont="1" applyBorder="1" applyAlignment="1">
      <alignment horizontal="right" indent="1"/>
    </xf>
    <xf numFmtId="200" fontId="2" fillId="0" borderId="0" xfId="2668" applyNumberFormat="1"/>
    <xf numFmtId="0" fontId="133" fillId="0" borderId="0" xfId="2668" applyFont="1"/>
    <xf numFmtId="0" fontId="85" fillId="0" borderId="19" xfId="2664" applyNumberFormat="1" applyFont="1" applyFill="1" applyBorder="1" applyAlignment="1">
      <alignment horizontal="center" vertical="center" wrapText="1"/>
    </xf>
    <xf numFmtId="2" fontId="91" fillId="0" borderId="0" xfId="0" applyNumberFormat="1" applyFont="1" applyBorder="1" applyAlignment="1">
      <alignment horizontal="right" vertical="center" wrapText="1"/>
    </xf>
    <xf numFmtId="43" fontId="85" fillId="0" borderId="0" xfId="2694" applyFont="1" applyFill="1" applyBorder="1" applyAlignment="1">
      <alignment horizontal="right" indent="1"/>
    </xf>
    <xf numFmtId="43" fontId="124" fillId="0" borderId="0" xfId="2694" applyFont="1" applyBorder="1" applyAlignment="1">
      <alignment horizontal="right" vertical="center" wrapText="1"/>
    </xf>
    <xf numFmtId="43" fontId="90" fillId="0" borderId="0" xfId="2694" applyFont="1" applyBorder="1" applyAlignment="1">
      <alignment horizontal="right" vertical="center" wrapText="1"/>
    </xf>
    <xf numFmtId="43" fontId="90" fillId="0" borderId="0" xfId="2694" applyFont="1" applyFill="1" applyBorder="1" applyAlignment="1">
      <alignment horizontal="right" vertical="center" wrapText="1"/>
    </xf>
    <xf numFmtId="0" fontId="5" fillId="0" borderId="0" xfId="2664" applyNumberFormat="1" applyFont="1" applyFill="1" applyAlignment="1">
      <alignment horizontal="center" wrapText="1"/>
    </xf>
    <xf numFmtId="0" fontId="120" fillId="0" borderId="0" xfId="2664" applyNumberFormat="1" applyFont="1" applyFill="1" applyAlignment="1">
      <alignment horizontal="left" wrapText="1"/>
    </xf>
    <xf numFmtId="3" fontId="91" fillId="0" borderId="0" xfId="0" applyNumberFormat="1" applyFont="1" applyBorder="1" applyAlignment="1">
      <alignment horizontal="right" vertical="center" wrapText="1"/>
    </xf>
    <xf numFmtId="201" fontId="140" fillId="0" borderId="0" xfId="2694" applyNumberFormat="1" applyFont="1" applyAlignment="1">
      <alignment wrapText="1"/>
    </xf>
    <xf numFmtId="166" fontId="139" fillId="0" borderId="0" xfId="2694" applyNumberFormat="1" applyFont="1" applyBorder="1" applyAlignment="1">
      <alignment horizontal="right"/>
    </xf>
    <xf numFmtId="201" fontId="50" fillId="0" borderId="0" xfId="2694" applyNumberFormat="1" applyFont="1"/>
    <xf numFmtId="166" fontId="141" fillId="0" borderId="0" xfId="2694" applyNumberFormat="1" applyFont="1" applyBorder="1" applyAlignment="1">
      <alignment horizontal="right"/>
    </xf>
    <xf numFmtId="166" fontId="50" fillId="0" borderId="0" xfId="2694" applyNumberFormat="1" applyFont="1" applyBorder="1" applyAlignment="1">
      <alignment horizontal="right" indent="1"/>
    </xf>
    <xf numFmtId="166" fontId="50" fillId="0" borderId="0" xfId="2694" applyNumberFormat="1" applyFont="1" applyBorder="1" applyAlignment="1">
      <alignment horizontal="right"/>
    </xf>
    <xf numFmtId="201" fontId="139" fillId="0" borderId="0" xfId="2694" applyNumberFormat="1" applyFont="1"/>
    <xf numFmtId="166" fontId="139" fillId="0" borderId="0" xfId="2694" applyNumberFormat="1" applyFont="1" applyBorder="1" applyAlignment="1">
      <alignment horizontal="right" indent="1"/>
    </xf>
    <xf numFmtId="201" fontId="139" fillId="0" borderId="0" xfId="2694" applyNumberFormat="1" applyFont="1" applyBorder="1" applyAlignment="1"/>
    <xf numFmtId="166" fontId="139" fillId="0" borderId="0" xfId="2694" applyNumberFormat="1" applyFont="1" applyBorder="1" applyAlignment="1"/>
    <xf numFmtId="0" fontId="142" fillId="0" borderId="19" xfId="1" applyFont="1" applyBorder="1" applyAlignment="1">
      <alignment horizontal="center" vertical="center" wrapText="1"/>
    </xf>
    <xf numFmtId="0" fontId="142" fillId="0" borderId="0" xfId="1" applyFont="1" applyBorder="1" applyAlignment="1">
      <alignment horizontal="center" vertical="center" wrapText="1"/>
    </xf>
    <xf numFmtId="0" fontId="142" fillId="0" borderId="1" xfId="1" applyFont="1" applyBorder="1" applyAlignment="1">
      <alignment horizontal="center" vertical="center" wrapText="1"/>
    </xf>
    <xf numFmtId="200" fontId="143" fillId="0" borderId="0" xfId="2694" applyNumberFormat="1" applyFont="1" applyBorder="1" applyAlignment="1">
      <alignment horizontal="right" indent="1"/>
    </xf>
    <xf numFmtId="43" fontId="6" fillId="0" borderId="0" xfId="2694" applyNumberFormat="1" applyFont="1" applyBorder="1" applyAlignment="1">
      <alignment horizontal="right" indent="1"/>
    </xf>
    <xf numFmtId="2" fontId="7" fillId="0" borderId="0" xfId="2685" applyNumberFormat="1" applyFont="1" applyBorder="1" applyAlignment="1">
      <alignment horizontal="right" indent="1"/>
    </xf>
    <xf numFmtId="43" fontId="7" fillId="0" borderId="0" xfId="2694" applyFont="1" applyBorder="1" applyAlignment="1">
      <alignment horizontal="right" indent="1"/>
    </xf>
    <xf numFmtId="2" fontId="7" fillId="0" borderId="0" xfId="2685" applyNumberFormat="1" applyFont="1" applyBorder="1" applyAlignment="1">
      <alignment horizontal="right"/>
    </xf>
    <xf numFmtId="0" fontId="125" fillId="0" borderId="0" xfId="2683" applyFont="1" applyBorder="1" applyAlignment="1">
      <alignment horizontal="center" wrapText="1"/>
    </xf>
    <xf numFmtId="0" fontId="125" fillId="0" borderId="0" xfId="1" applyFont="1" applyBorder="1" applyAlignment="1">
      <alignment horizontal="center" wrapText="1"/>
    </xf>
    <xf numFmtId="0" fontId="142" fillId="0" borderId="19" xfId="2666" applyFont="1" applyFill="1" applyBorder="1" applyAlignment="1">
      <alignment horizontal="center" vertical="center"/>
    </xf>
    <xf numFmtId="200" fontId="17" fillId="0" borderId="0" xfId="2694" applyNumberFormat="1" applyFont="1"/>
    <xf numFmtId="200" fontId="6" fillId="0" borderId="0" xfId="2694" applyNumberFormat="1" applyFont="1" applyFill="1" applyAlignment="1">
      <alignment horizontal="right" indent="1"/>
    </xf>
    <xf numFmtId="200" fontId="17" fillId="0" borderId="0" xfId="2694" applyNumberFormat="1" applyFont="1" applyFill="1"/>
    <xf numFmtId="200" fontId="7" fillId="0" borderId="0" xfId="2694" applyNumberFormat="1" applyFont="1"/>
    <xf numFmtId="200" fontId="6" fillId="0" borderId="0" xfId="2694" applyNumberFormat="1" applyFont="1"/>
    <xf numFmtId="183" fontId="144" fillId="0" borderId="0" xfId="2685" applyNumberFormat="1" applyFont="1" applyBorder="1" applyAlignment="1">
      <alignment horizontal="right" indent="2"/>
    </xf>
    <xf numFmtId="0" fontId="120" fillId="0" borderId="0" xfId="0" applyFont="1" applyFill="1"/>
    <xf numFmtId="0" fontId="5" fillId="0" borderId="0" xfId="2671" applyFont="1" applyFill="1" applyBorder="1"/>
    <xf numFmtId="0" fontId="6" fillId="0" borderId="0" xfId="2671" applyFont="1" applyFill="1" applyBorder="1"/>
    <xf numFmtId="0" fontId="5" fillId="0" borderId="19" xfId="2671" applyFont="1" applyFill="1" applyBorder="1"/>
    <xf numFmtId="0" fontId="6" fillId="0" borderId="19" xfId="2671" applyFont="1" applyFill="1" applyBorder="1"/>
    <xf numFmtId="0" fontId="6" fillId="0" borderId="0" xfId="2671" applyNumberFormat="1" applyFont="1" applyFill="1" applyBorder="1" applyAlignment="1">
      <alignment horizontal="center" vertical="center"/>
    </xf>
    <xf numFmtId="0" fontId="6" fillId="0" borderId="1" xfId="2671" applyFont="1" applyFill="1" applyBorder="1" applyAlignment="1">
      <alignment horizontal="center" vertical="center"/>
    </xf>
    <xf numFmtId="0" fontId="6" fillId="0" borderId="1" xfId="2671" applyNumberFormat="1" applyFont="1" applyFill="1" applyBorder="1" applyAlignment="1">
      <alignment horizontal="center" vertical="center"/>
    </xf>
    <xf numFmtId="0" fontId="6" fillId="0" borderId="0" xfId="2671" applyFont="1" applyFill="1" applyBorder="1" applyAlignment="1">
      <alignment horizontal="center"/>
    </xf>
    <xf numFmtId="0" fontId="7" fillId="0" borderId="0" xfId="2671" applyNumberFormat="1" applyFont="1" applyFill="1" applyBorder="1" applyAlignment="1">
      <alignment horizontal="left"/>
    </xf>
    <xf numFmtId="39" fontId="7" fillId="0" borderId="0" xfId="2675" applyNumberFormat="1" applyFont="1" applyBorder="1" applyAlignment="1">
      <alignment horizontal="right"/>
    </xf>
    <xf numFmtId="0" fontId="6" fillId="0" borderId="0" xfId="2671" applyNumberFormat="1" applyFont="1" applyBorder="1" applyAlignment="1"/>
    <xf numFmtId="0" fontId="6" fillId="0" borderId="0" xfId="2671" applyFont="1" applyBorder="1" applyAlignment="1"/>
    <xf numFmtId="39" fontId="6" fillId="0" borderId="0" xfId="2675" applyNumberFormat="1" applyFont="1" applyBorder="1" applyAlignment="1">
      <alignment horizontal="right"/>
    </xf>
    <xf numFmtId="0" fontId="88" fillId="0" borderId="0" xfId="2671" applyNumberFormat="1" applyFont="1" applyBorder="1" applyAlignment="1"/>
    <xf numFmtId="0" fontId="7" fillId="0" borderId="0" xfId="2671" applyNumberFormat="1" applyFont="1" applyBorder="1" applyAlignment="1">
      <alignment horizontal="left"/>
    </xf>
    <xf numFmtId="0" fontId="6" fillId="0" borderId="0" xfId="2671" applyFont="1" applyFill="1" applyBorder="1" applyAlignment="1">
      <alignment horizontal="right"/>
    </xf>
    <xf numFmtId="200" fontId="3" fillId="0" borderId="0" xfId="1" applyNumberFormat="1"/>
    <xf numFmtId="200" fontId="137" fillId="0" borderId="0" xfId="2694" applyNumberFormat="1" applyFont="1" applyFill="1"/>
    <xf numFmtId="200" fontId="145" fillId="0" borderId="0" xfId="2694" applyNumberFormat="1" applyFont="1" applyFill="1"/>
    <xf numFmtId="43" fontId="145" fillId="0" borderId="0" xfId="2218" applyFont="1" applyFill="1" applyBorder="1" applyAlignment="1">
      <alignment horizontal="right" indent="3"/>
    </xf>
    <xf numFmtId="43" fontId="137" fillId="0" borderId="0" xfId="2218" applyFont="1" applyFill="1" applyBorder="1" applyAlignment="1">
      <alignment horizontal="right" indent="3"/>
    </xf>
    <xf numFmtId="200" fontId="145" fillId="0" borderId="0" xfId="2410" applyNumberFormat="1" applyFont="1" applyFill="1"/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87" fillId="0" borderId="1" xfId="1" applyFont="1" applyBorder="1" applyAlignment="1">
      <alignment horizontal="right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3" fontId="6" fillId="27" borderId="19" xfId="2694" applyFont="1" applyFill="1" applyBorder="1" applyAlignment="1">
      <alignment horizontal="center" vertical="center" wrapText="1"/>
    </xf>
    <xf numFmtId="43" fontId="6" fillId="27" borderId="0" xfId="2694" applyFont="1" applyFill="1" applyBorder="1" applyAlignment="1">
      <alignment horizontal="center" vertical="center"/>
    </xf>
    <xf numFmtId="43" fontId="6" fillId="27" borderId="1" xfId="2694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85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27" borderId="19" xfId="2410" applyFont="1" applyFill="1" applyBorder="1" applyAlignment="1">
      <alignment horizontal="center" vertical="center" wrapText="1"/>
    </xf>
    <xf numFmtId="0" fontId="6" fillId="27" borderId="0" xfId="2410" applyFont="1" applyFill="1" applyBorder="1" applyAlignment="1">
      <alignment horizontal="center" vertical="center"/>
    </xf>
    <xf numFmtId="49" fontId="90" fillId="0" borderId="0" xfId="0" applyNumberFormat="1" applyFont="1" applyBorder="1" applyAlignment="1">
      <alignment horizontal="left" wrapText="1"/>
    </xf>
    <xf numFmtId="49" fontId="90" fillId="0" borderId="0" xfId="0" applyNumberFormat="1" applyFont="1" applyBorder="1" applyAlignment="1">
      <alignment horizontal="left" vertical="center" wrapText="1"/>
    </xf>
    <xf numFmtId="0" fontId="7" fillId="0" borderId="0" xfId="2665" applyFont="1" applyFill="1" applyBorder="1" applyAlignment="1">
      <alignment horizontal="left"/>
    </xf>
    <xf numFmtId="0" fontId="133" fillId="0" borderId="0" xfId="2664" applyNumberFormat="1" applyFont="1" applyFill="1" applyAlignment="1">
      <alignment horizontal="left" wrapText="1"/>
    </xf>
    <xf numFmtId="0" fontId="85" fillId="0" borderId="3" xfId="2666" applyFont="1" applyFill="1" applyBorder="1" applyAlignment="1">
      <alignment horizontal="center" vertical="center"/>
    </xf>
    <xf numFmtId="0" fontId="125" fillId="0" borderId="3" xfId="2683" applyNumberFormat="1" applyFont="1" applyBorder="1" applyAlignment="1">
      <alignment horizontal="center" vertical="center" wrapText="1"/>
    </xf>
    <xf numFmtId="0" fontId="7" fillId="0" borderId="0" xfId="2670" applyNumberFormat="1" applyFont="1" applyFill="1" applyBorder="1" applyAlignment="1">
      <alignment horizontal="left" wrapText="1"/>
    </xf>
    <xf numFmtId="0" fontId="6" fillId="27" borderId="19" xfId="2683" applyFont="1" applyFill="1" applyBorder="1" applyAlignment="1">
      <alignment horizontal="center" vertical="center" wrapText="1"/>
    </xf>
    <xf numFmtId="0" fontId="6" fillId="27" borderId="0" xfId="2683" applyFont="1" applyFill="1" applyBorder="1" applyAlignment="1">
      <alignment horizontal="center" vertical="center" wrapText="1"/>
    </xf>
    <xf numFmtId="0" fontId="85" fillId="0" borderId="3" xfId="2666" quotePrefix="1" applyFont="1" applyFill="1" applyBorder="1" applyAlignment="1">
      <alignment horizontal="center" vertical="center"/>
    </xf>
    <xf numFmtId="0" fontId="7" fillId="0" borderId="0" xfId="2673" applyFont="1" applyBorder="1" applyAlignment="1">
      <alignment horizontal="left"/>
    </xf>
    <xf numFmtId="0" fontId="6" fillId="0" borderId="3" xfId="2671" applyNumberFormat="1" applyFont="1" applyFill="1" applyBorder="1" applyAlignment="1">
      <alignment horizontal="center" vertical="center"/>
    </xf>
    <xf numFmtId="0" fontId="7" fillId="0" borderId="0" xfId="2671" applyNumberFormat="1" applyFont="1" applyBorder="1" applyAlignment="1">
      <alignment horizontal="left" wrapText="1"/>
    </xf>
    <xf numFmtId="0" fontId="85" fillId="0" borderId="3" xfId="2683" applyNumberFormat="1" applyFont="1" applyBorder="1" applyAlignment="1">
      <alignment horizontal="center" vertical="center" wrapText="1"/>
    </xf>
    <xf numFmtId="0" fontId="7" fillId="0" borderId="0" xfId="2679" applyNumberFormat="1" applyFont="1" applyBorder="1" applyAlignment="1">
      <alignment horizontal="left" wrapText="1"/>
    </xf>
    <xf numFmtId="0" fontId="7" fillId="0" borderId="1" xfId="2679" applyNumberFormat="1" applyFont="1" applyBorder="1" applyAlignment="1">
      <alignment horizontal="left" wrapText="1"/>
    </xf>
    <xf numFmtId="0" fontId="6" fillId="27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695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694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89"/>
    <cellStyle name="Normal 156 2" xfId="2690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ieu04.072" xfId="2674"/>
    <cellStyle name="Normal_Book1" xfId="2692"/>
    <cellStyle name="Normal_Book2" xfId="2675"/>
    <cellStyle name="Normal_Dau tu 2" xfId="2685"/>
    <cellStyle name="Normal_Dautu" xfId="2688"/>
    <cellStyle name="Normal_Gui Vu TH-Bao cao nhanh VDT 2006" xfId="2676"/>
    <cellStyle name="Normal_IIP" xfId="2693"/>
    <cellStyle name="Normal_nhanh sap xep lai" xfId="2677"/>
    <cellStyle name="Normal_solieu gdp 2" xfId="1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VT- TM Diep" xfId="2680"/>
    <cellStyle name="Normal_VTAI 2" xfId="2691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CS3408\Standard\RP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CS3408\Standard\RP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CS3408\Standard\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%20Nien%20giam%20day%20du\2013\Vu%20Tong%20hop\Gui%20NXB\Nam\10Nam\xaydungcntt98\dung\&#167;&#222;a%20ph&#173;&#172;ng%2095-96%20(V&#232;n,%20TSC&#167;)%20hai%20gi&#1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_Lieu%202001-2013\Nam%202019\Bao%20cao%202019\NLTS_Thang\Nam%202019\Bao%20cao%20NLTS%20nam%202019\DL\Phu%20luc%20so%20lieu%20thang%2012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5nam\Thanh%20Toan\DOCUMENT\DAUTHAU\Dungquat\GOI3\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.5nam\Thanh%20Toan\DOCUMENT\DAUTHAU\Dungquat\GOI3\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Bao%20cao%20thang\2011\Thang%2004\Tong%20hop\Chuyenvien\2.5nam\Thanh%20Toan\DOCUMENT\DAUTHAU\Dungquat\GOI3\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IBAS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_x0000__x0000_"/>
      <sheetName val="Cong ban 1,5_x0013_"/>
      <sheetName val="bÑi_x0003__x0000_²r_x0013__x0000_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&#10;_x0000__x0000__x0000_âO"/>
      <sheetName val="_x000c__x0000__x0000__x0000__x0000__x0000__x0000__x0000_&#10;_x0000__x0000__x0000_"/>
      <sheetName val="_x0000_&#10;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_x000f__x0000_½"/>
      <sheetName val="M pc_x0006__x0000_CamPh_x0000_"/>
      <sheetName val="_x000d_âO"/>
      <sheetName val="Op mai 2_x000c_"/>
      <sheetName val="_x000f__x0000_‚ž½"/>
      <sheetName val="_x000d_âOŽ"/>
      <sheetName val="Cong ban 1,5„—_x0013_"/>
      <sheetName val="_x000c__x0000__x000d_"/>
      <sheetName val="&#10;âO"/>
      <sheetName val="_x000c__x0000_&#10;"/>
      <sheetName val="&#10;âOŽ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TK33313"/>
      <sheetName val="UK 911"/>
      <sheetName val="CEPS1"/>
      <sheetName val="Km285"/>
      <sheetName val="CDÕTKT2002"/>
      <sheetName val="TH  goi _x0014_-x"/>
      <sheetName val="_x0000__x0000_di trong  tong"/>
      <sheetName val="GS09-chi TM"/>
      <sheetName val="_x0000__x000f__x0000__x0000__x0000_‚竈_x0013_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"/>
      <sheetName val="bÑi_x0003__x0000_²r_x0013_("/>
      <sheetName val="_x0000__x000f__x0000__x0000__x0000_‚眨,"/>
      <sheetName val="_x0000__x000f__x0000__x0000__x0000_‚禈."/>
      <sheetName val="bÑi_x0003__x0000_²r_x0013_"/>
      <sheetName val="gìIÏÝ_x001c_齘_x0013_龜저ងఀ"/>
      <sheetName val="_x0000__x000f__x0000__x0000__x0000_‚稸1"/>
      <sheetName val="gìIÏÝ_x001c_齘_x0013_龜저ᥲఀ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  <sheetName val="⁋㌱Ա_x0000_䭔㌱س_x0000_䭔ㄠㄴ_x0006_牴湯⁧琠湯౧_x0000_杮楨搠湩_x0005__x0000__x0000__x0000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 refreshError="1"/>
      <sheetData sheetId="703" refreshError="1"/>
      <sheetData sheetId="704"/>
      <sheetData sheetId="705" refreshError="1"/>
      <sheetData sheetId="706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p nhat phan mem TS"/>
      <sheetName val="Cap nhat phan mem LN"/>
      <sheetName val="Cap nhat phan mem CN"/>
      <sheetName val="Cap nhat Phan mem TT"/>
      <sheetName val="Tuan 50 (2018)"/>
      <sheetName val="Tuan 50 (2019)"/>
      <sheetName val="BC_NSSL"/>
      <sheetName val="Bieu tinh toan TT"/>
      <sheetName val="Nháp"/>
      <sheetName val="Bieu 006.H-BCC_NLTS"/>
      <sheetName val="TH cac linh vuc"/>
      <sheetName val="Thang 3-2017"/>
      <sheetName val="Cap nhat Phan mem (2)"/>
      <sheetName val="Cap nhat PM (Qui)"/>
      <sheetName val="Cap nhat PM (Thang)"/>
      <sheetName val="Giá_T1"/>
      <sheetName val="Giá 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>
            <v>231419</v>
          </cell>
        </row>
      </sheetData>
      <sheetData sheetId="5" refreshError="1">
        <row r="4">
          <cell r="F4">
            <v>230263</v>
          </cell>
        </row>
      </sheetData>
      <sheetData sheetId="6" refreshError="1"/>
      <sheetData sheetId="7" refreshError="1">
        <row r="10">
          <cell r="F10">
            <v>103896</v>
          </cell>
          <cell r="I10">
            <v>134773</v>
          </cell>
        </row>
        <row r="22">
          <cell r="F22">
            <v>1279052.8130000001</v>
          </cell>
          <cell r="I22">
            <v>1313466.6788195008</v>
          </cell>
        </row>
        <row r="31">
          <cell r="F31">
            <v>654967.59699999995</v>
          </cell>
          <cell r="I31">
            <v>766092.03300000005</v>
          </cell>
        </row>
        <row r="37">
          <cell r="F37">
            <v>4756</v>
          </cell>
          <cell r="I37">
            <v>4785</v>
          </cell>
        </row>
        <row r="40">
          <cell r="F40">
            <v>8741.8999999999978</v>
          </cell>
          <cell r="I40">
            <v>9143</v>
          </cell>
        </row>
        <row r="47">
          <cell r="F47">
            <v>7486.27</v>
          </cell>
          <cell r="I47">
            <v>5992.3600000000006</v>
          </cell>
        </row>
        <row r="50">
          <cell r="F50">
            <v>61569.246702358083</v>
          </cell>
          <cell r="I50">
            <v>45653.389488337154</v>
          </cell>
        </row>
        <row r="52">
          <cell r="F52">
            <v>168.79999999999998</v>
          </cell>
          <cell r="I52">
            <v>176.8</v>
          </cell>
        </row>
        <row r="55">
          <cell r="F55">
            <v>2677.6150999999995</v>
          </cell>
          <cell r="I55">
            <v>2706.3937703994707</v>
          </cell>
        </row>
        <row r="57">
          <cell r="F57">
            <v>795</v>
          </cell>
          <cell r="I57">
            <v>849.1400000000001</v>
          </cell>
        </row>
        <row r="60">
          <cell r="F60">
            <v>19050.856939414829</v>
          </cell>
          <cell r="I60">
            <v>19626.271167696526</v>
          </cell>
        </row>
        <row r="77">
          <cell r="F77">
            <v>32981.039999999994</v>
          </cell>
          <cell r="I77">
            <v>35085.020000000004</v>
          </cell>
        </row>
        <row r="80">
          <cell r="F80">
            <v>711475.48166950804</v>
          </cell>
          <cell r="I80">
            <v>776896.24284984998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KQKDKT#04-1"/>
      <sheetName val="VtuHaTheSauTBABenThuy1 Ш2)"/>
      <sheetName val="GIA 뭼UOC"/>
      <sheetName val="Soqu_x0005__x0000__x0000_"/>
      <sheetName val="Nhap_lieÈ"/>
      <sheetName val="PNT-QUOT-#3"/>
      <sheetName val="COAT&amp;WRAP-QIOT-#3"/>
      <sheetName val="T8-9@"/>
      <sheetName val="Tonf hop"/>
      <sheetName val="CoquyTM"/>
      <sheetName val="_x0000_"/>
      <sheetName val="TH_B¸"/>
      <sheetName val="CongNo"/>
      <sheetName val="TD khao sat"/>
      <sheetName val="_x0000__x0000__x0005__x0000__x0000_"/>
      <sheetName val="CHITIET VL-NC"/>
      <sheetName val="DON GIA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Nhap_lie"/>
      <sheetName val="Nhap_lie("/>
      <sheetName val="Cong hop 2,0ࡸ2,0"/>
      <sheetName val="Biaþ"/>
      <sheetName val="Luot"/>
      <sheetName val="IBASE2"/>
      <sheetName val="T8-9h"/>
      <sheetName val="T8-9X"/>
      <sheetName val="MTL$-INTER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topLeftCell="A14" workbookViewId="0">
      <selection activeCell="A43" sqref="A43"/>
    </sheetView>
  </sheetViews>
  <sheetFormatPr defaultRowHeight="15.6"/>
  <cols>
    <col min="1" max="1" width="77.5" customWidth="1"/>
  </cols>
  <sheetData>
    <row r="1" spans="1:1" ht="30.75" customHeight="1">
      <c r="A1" s="273" t="s">
        <v>135</v>
      </c>
    </row>
    <row r="2" spans="1:1" ht="17.25" customHeight="1">
      <c r="A2" s="274" t="s">
        <v>238</v>
      </c>
    </row>
    <row r="3" spans="1:1">
      <c r="A3" s="275"/>
    </row>
    <row r="4" spans="1:1">
      <c r="A4" s="275"/>
    </row>
    <row r="5" spans="1:1">
      <c r="A5" s="275"/>
    </row>
    <row r="6" spans="1:1">
      <c r="A6" s="275"/>
    </row>
    <row r="7" spans="1:1">
      <c r="A7" s="275"/>
    </row>
    <row r="8" spans="1:1">
      <c r="A8" s="275"/>
    </row>
    <row r="9" spans="1:1">
      <c r="A9" s="275"/>
    </row>
    <row r="10" spans="1:1">
      <c r="A10" s="275"/>
    </row>
    <row r="11" spans="1:1">
      <c r="A11" s="275"/>
    </row>
    <row r="12" spans="1:1">
      <c r="A12" s="275"/>
    </row>
    <row r="13" spans="1:1">
      <c r="A13" s="275"/>
    </row>
    <row r="14" spans="1:1">
      <c r="A14" s="275"/>
    </row>
    <row r="15" spans="1:1">
      <c r="A15" s="275"/>
    </row>
    <row r="16" spans="1:1" ht="24.6">
      <c r="A16" s="276"/>
    </row>
    <row r="17" spans="1:1" ht="24.6">
      <c r="A17" s="276"/>
    </row>
    <row r="18" spans="1:1" ht="22.8">
      <c r="A18" s="277" t="s">
        <v>237</v>
      </c>
    </row>
    <row r="19" spans="1:1" ht="25.5" customHeight="1">
      <c r="A19" s="277" t="s">
        <v>136</v>
      </c>
    </row>
    <row r="20" spans="1:1" ht="9.75" customHeight="1">
      <c r="A20" s="277"/>
    </row>
    <row r="21" spans="1:1" ht="22.5" customHeight="1">
      <c r="A21" s="278" t="s">
        <v>309</v>
      </c>
    </row>
    <row r="22" spans="1:1" ht="25.5" customHeight="1">
      <c r="A22" s="275"/>
    </row>
    <row r="23" spans="1:1" ht="24.6">
      <c r="A23" s="276"/>
    </row>
    <row r="24" spans="1:1">
      <c r="A24" s="275"/>
    </row>
    <row r="25" spans="1:1">
      <c r="A25" s="275"/>
    </row>
    <row r="26" spans="1:1">
      <c r="A26" s="275"/>
    </row>
    <row r="27" spans="1:1">
      <c r="A27" s="275"/>
    </row>
    <row r="28" spans="1:1">
      <c r="A28" s="275"/>
    </row>
    <row r="29" spans="1:1">
      <c r="A29" s="275"/>
    </row>
    <row r="30" spans="1:1">
      <c r="A30" s="275"/>
    </row>
    <row r="31" spans="1:1">
      <c r="A31" s="275"/>
    </row>
    <row r="32" spans="1:1">
      <c r="A32" s="275"/>
    </row>
    <row r="33" spans="1:1">
      <c r="A33" s="275"/>
    </row>
    <row r="34" spans="1:1">
      <c r="A34" s="275"/>
    </row>
    <row r="35" spans="1:1">
      <c r="A35" s="275"/>
    </row>
    <row r="36" spans="1:1">
      <c r="A36" s="275"/>
    </row>
    <row r="37" spans="1:1">
      <c r="A37" s="275"/>
    </row>
    <row r="38" spans="1:1">
      <c r="A38" s="275"/>
    </row>
    <row r="39" spans="1:1">
      <c r="A39" s="275"/>
    </row>
    <row r="40" spans="1:1">
      <c r="A40" s="275"/>
    </row>
    <row r="41" spans="1:1">
      <c r="A41" s="275"/>
    </row>
    <row r="42" spans="1:1">
      <c r="A42" s="279" t="s">
        <v>310</v>
      </c>
    </row>
    <row r="43" spans="1:1">
      <c r="A43" s="280"/>
    </row>
  </sheetData>
  <printOptions horizontalCentered="1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Q73"/>
  <sheetViews>
    <sheetView workbookViewId="0">
      <selection activeCell="A43" sqref="A43"/>
    </sheetView>
  </sheetViews>
  <sheetFormatPr defaultColWidth="12.8984375" defaultRowHeight="16.5" customHeight="1"/>
  <cols>
    <col min="1" max="1" width="2.59765625" style="18" customWidth="1"/>
    <col min="2" max="2" width="30.59765625" style="18" customWidth="1"/>
    <col min="3" max="6" width="11.59765625" style="18" customWidth="1"/>
    <col min="7" max="7" width="5" style="18" customWidth="1"/>
    <col min="8" max="8" width="16.09765625" style="18" customWidth="1"/>
    <col min="9" max="9" width="5.8984375" style="18" customWidth="1"/>
    <col min="10" max="10" width="2.8984375" style="18" customWidth="1"/>
    <col min="11" max="11" width="8.69921875" style="18" customWidth="1"/>
    <col min="12" max="12" width="2" style="18" customWidth="1"/>
    <col min="13" max="13" width="16" style="18" customWidth="1"/>
    <col min="14" max="14" width="15.59765625" style="18" customWidth="1"/>
    <col min="15" max="16384" width="12.8984375" style="18"/>
  </cols>
  <sheetData>
    <row r="1" spans="1:121" ht="20.100000000000001" customHeight="1">
      <c r="A1" s="651" t="s">
        <v>446</v>
      </c>
      <c r="B1" s="651"/>
      <c r="C1" s="651"/>
      <c r="D1" s="651"/>
      <c r="E1" s="651"/>
    </row>
    <row r="2" spans="1:121" ht="20.100000000000001" customHeight="1">
      <c r="B2" s="271"/>
      <c r="C2" s="271"/>
      <c r="D2" s="271"/>
      <c r="E2" s="271"/>
      <c r="F2" s="271"/>
    </row>
    <row r="3" spans="1:121" ht="20.100000000000001" customHeight="1">
      <c r="B3" s="17"/>
      <c r="D3" s="19"/>
      <c r="E3" s="19"/>
      <c r="F3" s="137" t="s">
        <v>19</v>
      </c>
    </row>
    <row r="4" spans="1:121" ht="21.9" customHeight="1">
      <c r="A4" s="296"/>
      <c r="B4" s="135"/>
      <c r="C4" s="20" t="s">
        <v>369</v>
      </c>
      <c r="D4" s="20" t="s">
        <v>23</v>
      </c>
      <c r="E4" s="20" t="s">
        <v>23</v>
      </c>
      <c r="F4" s="20" t="s">
        <v>370</v>
      </c>
    </row>
    <row r="5" spans="1:121" ht="15" customHeight="1">
      <c r="B5" s="136"/>
      <c r="C5" s="21" t="s">
        <v>84</v>
      </c>
      <c r="D5" s="21" t="s">
        <v>84</v>
      </c>
      <c r="E5" s="21" t="s">
        <v>84</v>
      </c>
      <c r="F5" s="21">
        <v>2019</v>
      </c>
    </row>
    <row r="6" spans="1:121" ht="15.6" customHeight="1">
      <c r="B6" s="136"/>
      <c r="C6" s="21" t="s">
        <v>10</v>
      </c>
      <c r="D6" s="21" t="s">
        <v>10</v>
      </c>
      <c r="E6" s="21" t="s">
        <v>10</v>
      </c>
      <c r="F6" s="21" t="s">
        <v>10</v>
      </c>
    </row>
    <row r="7" spans="1:121" ht="15.6" customHeight="1">
      <c r="B7" s="136"/>
      <c r="C7" s="21" t="s">
        <v>11</v>
      </c>
      <c r="D7" s="21" t="s">
        <v>311</v>
      </c>
      <c r="E7" s="21" t="s">
        <v>11</v>
      </c>
      <c r="F7" s="21" t="s">
        <v>12</v>
      </c>
    </row>
    <row r="8" spans="1:121" ht="20.100000000000001" customHeight="1">
      <c r="B8" s="136"/>
      <c r="C8" s="335" t="s">
        <v>44</v>
      </c>
      <c r="D8" s="335" t="s">
        <v>84</v>
      </c>
      <c r="E8" s="335" t="s">
        <v>44</v>
      </c>
      <c r="F8" s="335" t="s">
        <v>44</v>
      </c>
    </row>
    <row r="9" spans="1:121" s="24" customFormat="1" ht="9" customHeight="1">
      <c r="B9" s="136"/>
      <c r="C9" s="23"/>
      <c r="D9" s="23"/>
      <c r="E9" s="23"/>
      <c r="F9" s="23"/>
      <c r="H9" s="18"/>
      <c r="I9" s="18"/>
      <c r="J9" s="18"/>
      <c r="K9" s="18"/>
      <c r="L9" s="18"/>
      <c r="M9" s="18"/>
      <c r="N9" s="18"/>
      <c r="O9" s="18"/>
    </row>
    <row r="10" spans="1:121" s="26" customFormat="1" ht="24.9" customHeight="1">
      <c r="A10" s="173" t="s">
        <v>13</v>
      </c>
      <c r="C10" s="325">
        <v>106.73</v>
      </c>
      <c r="D10" s="325">
        <v>104.21</v>
      </c>
      <c r="E10" s="325">
        <v>108.01</v>
      </c>
      <c r="F10" s="325">
        <v>108.39</v>
      </c>
      <c r="G10" s="25"/>
      <c r="H10" s="18"/>
      <c r="I10" s="18"/>
      <c r="J10" s="18"/>
      <c r="K10" s="18"/>
      <c r="L10" s="18"/>
      <c r="M10" s="18"/>
      <c r="N10" s="18"/>
      <c r="O10" s="18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</row>
    <row r="11" spans="1:121" ht="24.9" customHeight="1">
      <c r="B11" s="174" t="s">
        <v>371</v>
      </c>
      <c r="C11" s="27"/>
      <c r="D11" s="27"/>
      <c r="E11" s="27"/>
      <c r="F11" s="27"/>
    </row>
    <row r="12" spans="1:121" ht="24.9" customHeight="1">
      <c r="A12" s="650" t="s">
        <v>239</v>
      </c>
      <c r="B12" s="650"/>
      <c r="C12" s="325">
        <v>127.36</v>
      </c>
      <c r="D12" s="325">
        <v>101.88</v>
      </c>
      <c r="E12" s="325">
        <v>105.16</v>
      </c>
      <c r="F12" s="325">
        <v>105.73</v>
      </c>
    </row>
    <row r="13" spans="1:121" ht="21.9" hidden="1" customHeight="1">
      <c r="B13" s="539" t="s">
        <v>240</v>
      </c>
      <c r="C13" s="324"/>
      <c r="D13" s="324"/>
      <c r="E13" s="324"/>
      <c r="F13" s="324"/>
    </row>
    <row r="14" spans="1:121" ht="24.9" customHeight="1">
      <c r="A14" s="332" t="s">
        <v>241</v>
      </c>
      <c r="B14" s="294"/>
      <c r="C14" s="464">
        <v>102.27</v>
      </c>
      <c r="D14" s="325">
        <v>104.58</v>
      </c>
      <c r="E14" s="325">
        <v>108.05</v>
      </c>
      <c r="F14" s="325">
        <v>108.37</v>
      </c>
    </row>
    <row r="15" spans="1:121" ht="5.0999999999999996" customHeight="1">
      <c r="A15" s="294"/>
      <c r="B15" s="327"/>
      <c r="C15" s="27"/>
      <c r="D15" s="27"/>
      <c r="E15" s="27"/>
      <c r="F15" s="27"/>
    </row>
    <row r="16" spans="1:121" ht="20.100000000000001" hidden="1" customHeight="1">
      <c r="B16" s="540" t="s">
        <v>242</v>
      </c>
      <c r="C16" s="324"/>
      <c r="D16" s="324"/>
      <c r="E16" s="324"/>
      <c r="F16" s="324"/>
    </row>
    <row r="17" spans="1:6" ht="30" hidden="1" customHeight="1">
      <c r="B17" s="539" t="s">
        <v>243</v>
      </c>
      <c r="C17" s="330"/>
      <c r="D17" s="330"/>
      <c r="E17" s="330"/>
      <c r="F17" s="330"/>
    </row>
    <row r="18" spans="1:6" ht="20.100000000000001" hidden="1" customHeight="1">
      <c r="B18" s="541" t="s">
        <v>244</v>
      </c>
      <c r="C18" s="330"/>
      <c r="D18" s="330"/>
      <c r="E18" s="330"/>
      <c r="F18" s="330"/>
    </row>
    <row r="19" spans="1:6" ht="21.9" hidden="1" customHeight="1">
      <c r="B19" s="540" t="s">
        <v>245</v>
      </c>
      <c r="C19" s="331"/>
      <c r="D19" s="331"/>
      <c r="E19" s="331"/>
      <c r="F19" s="331"/>
    </row>
    <row r="20" spans="1:6" ht="30" hidden="1" customHeight="1">
      <c r="A20" s="323"/>
      <c r="B20" s="541" t="s">
        <v>246</v>
      </c>
      <c r="C20" s="330"/>
      <c r="D20" s="330"/>
      <c r="E20" s="330"/>
      <c r="F20" s="330"/>
    </row>
    <row r="21" spans="1:6" ht="20.100000000000001" hidden="1" customHeight="1">
      <c r="B21" s="540" t="s">
        <v>247</v>
      </c>
      <c r="C21" s="331"/>
      <c r="D21" s="331"/>
      <c r="E21" s="331"/>
      <c r="F21" s="331"/>
    </row>
    <row r="22" spans="1:6" ht="20.100000000000001" hidden="1" customHeight="1">
      <c r="A22" s="328"/>
      <c r="B22" s="541" t="s">
        <v>247</v>
      </c>
      <c r="C22" s="330"/>
      <c r="D22" s="330"/>
      <c r="E22" s="330"/>
      <c r="F22" s="330"/>
    </row>
    <row r="23" spans="1:6" ht="20.100000000000001" hidden="1" customHeight="1">
      <c r="B23" s="540" t="s">
        <v>248</v>
      </c>
      <c r="C23" s="331"/>
      <c r="D23" s="331"/>
      <c r="E23" s="331"/>
      <c r="F23" s="331"/>
    </row>
    <row r="24" spans="1:6" ht="20.100000000000001" hidden="1" customHeight="1">
      <c r="A24" s="329"/>
      <c r="B24" s="539" t="s">
        <v>249</v>
      </c>
      <c r="C24" s="330"/>
      <c r="D24" s="330"/>
      <c r="E24" s="330"/>
      <c r="F24" s="330"/>
    </row>
    <row r="25" spans="1:6" ht="20.100000000000001" hidden="1" customHeight="1">
      <c r="B25" s="539" t="s">
        <v>250</v>
      </c>
      <c r="C25" s="330"/>
      <c r="D25" s="330"/>
      <c r="E25" s="330"/>
      <c r="F25" s="330"/>
    </row>
    <row r="26" spans="1:6" ht="20.100000000000001" hidden="1" customHeight="1">
      <c r="B26" s="542" t="s">
        <v>251</v>
      </c>
      <c r="C26" s="331"/>
      <c r="D26" s="331"/>
      <c r="E26" s="331"/>
      <c r="F26" s="331"/>
    </row>
    <row r="27" spans="1:6" ht="30" hidden="1" customHeight="1">
      <c r="B27" s="539" t="s">
        <v>252</v>
      </c>
      <c r="C27" s="330"/>
      <c r="D27" s="330"/>
      <c r="E27" s="330"/>
      <c r="F27" s="330"/>
    </row>
    <row r="28" spans="1:6" ht="30" hidden="1" customHeight="1">
      <c r="B28" s="542" t="s">
        <v>253</v>
      </c>
      <c r="C28" s="331"/>
      <c r="D28" s="331"/>
      <c r="E28" s="331"/>
      <c r="F28" s="331"/>
    </row>
    <row r="29" spans="1:6" ht="30" hidden="1" customHeight="1">
      <c r="B29" s="539" t="s">
        <v>254</v>
      </c>
      <c r="C29" s="330"/>
      <c r="D29" s="330"/>
      <c r="E29" s="330"/>
      <c r="F29" s="330"/>
    </row>
    <row r="30" spans="1:6" ht="20.100000000000001" hidden="1" customHeight="1">
      <c r="B30" s="539" t="s">
        <v>255</v>
      </c>
      <c r="C30" s="330"/>
      <c r="D30" s="330"/>
      <c r="E30" s="330"/>
      <c r="F30" s="330"/>
    </row>
    <row r="31" spans="1:6" ht="54.9" hidden="1" customHeight="1">
      <c r="B31" s="542" t="s">
        <v>256</v>
      </c>
      <c r="C31" s="331"/>
      <c r="D31" s="331"/>
      <c r="E31" s="331"/>
      <c r="F31" s="331"/>
    </row>
    <row r="32" spans="1:6" ht="20.100000000000001" hidden="1" customHeight="1">
      <c r="B32" s="539" t="s">
        <v>257</v>
      </c>
      <c r="C32" s="330"/>
      <c r="D32" s="330"/>
      <c r="E32" s="330"/>
      <c r="F32" s="330"/>
    </row>
    <row r="33" spans="2:6" ht="20.100000000000001" hidden="1" customHeight="1">
      <c r="B33" s="542" t="s">
        <v>258</v>
      </c>
      <c r="C33" s="331"/>
      <c r="D33" s="331"/>
      <c r="E33" s="331"/>
      <c r="F33" s="331"/>
    </row>
    <row r="34" spans="2:6" ht="30" hidden="1" customHeight="1">
      <c r="B34" s="539" t="s">
        <v>259</v>
      </c>
      <c r="C34" s="330"/>
      <c r="D34" s="330"/>
      <c r="E34" s="330"/>
      <c r="F34" s="330"/>
    </row>
    <row r="35" spans="2:6" ht="20.100000000000001" hidden="1" customHeight="1">
      <c r="B35" s="542" t="s">
        <v>260</v>
      </c>
      <c r="C35" s="331"/>
      <c r="D35" s="331"/>
      <c r="E35" s="331"/>
      <c r="F35" s="331"/>
    </row>
    <row r="36" spans="2:6" ht="20.100000000000001" hidden="1" customHeight="1">
      <c r="B36" s="539" t="s">
        <v>261</v>
      </c>
      <c r="C36" s="330"/>
      <c r="D36" s="330"/>
      <c r="E36" s="330"/>
      <c r="F36" s="330"/>
    </row>
    <row r="37" spans="2:6" ht="39.9" hidden="1" customHeight="1">
      <c r="B37" s="542" t="s">
        <v>262</v>
      </c>
      <c r="C37" s="331"/>
      <c r="D37" s="331"/>
      <c r="E37" s="331"/>
      <c r="F37" s="331"/>
    </row>
    <row r="38" spans="2:6" ht="30" hidden="1" customHeight="1">
      <c r="B38" s="542" t="s">
        <v>263</v>
      </c>
      <c r="C38" s="331"/>
      <c r="D38" s="331"/>
      <c r="E38" s="331"/>
      <c r="F38" s="331"/>
    </row>
    <row r="39" spans="2:6" ht="30" hidden="1" customHeight="1">
      <c r="B39" s="539" t="s">
        <v>264</v>
      </c>
      <c r="C39" s="330"/>
      <c r="D39" s="330"/>
      <c r="E39" s="330"/>
      <c r="F39" s="330"/>
    </row>
    <row r="40" spans="2:6" ht="30" hidden="1" customHeight="1">
      <c r="B40" s="542" t="s">
        <v>265</v>
      </c>
      <c r="C40" s="331"/>
      <c r="D40" s="331"/>
      <c r="E40" s="331"/>
      <c r="F40" s="331"/>
    </row>
    <row r="41" spans="2:6" ht="20.100000000000001" hidden="1" customHeight="1">
      <c r="B41" s="539" t="s">
        <v>265</v>
      </c>
      <c r="C41" s="330"/>
      <c r="D41" s="330"/>
      <c r="E41" s="330"/>
      <c r="F41" s="330"/>
    </row>
    <row r="42" spans="2:6" ht="30" hidden="1" customHeight="1">
      <c r="B42" s="542" t="s">
        <v>266</v>
      </c>
      <c r="C42" s="331"/>
      <c r="D42" s="331"/>
      <c r="E42" s="331"/>
      <c r="F42" s="331"/>
    </row>
    <row r="43" spans="2:6" ht="20.100000000000001" hidden="1" customHeight="1">
      <c r="B43" s="539" t="s">
        <v>267</v>
      </c>
      <c r="C43" s="330"/>
      <c r="D43" s="330"/>
      <c r="E43" s="330"/>
      <c r="F43" s="330"/>
    </row>
    <row r="44" spans="2:6" ht="30" hidden="1" customHeight="1">
      <c r="B44" s="542" t="s">
        <v>268</v>
      </c>
      <c r="C44" s="331"/>
      <c r="D44" s="331"/>
      <c r="E44" s="331"/>
      <c r="F44" s="331"/>
    </row>
    <row r="45" spans="2:6" ht="20.100000000000001" hidden="1" customHeight="1">
      <c r="B45" s="539" t="s">
        <v>269</v>
      </c>
      <c r="C45" s="330"/>
      <c r="D45" s="330"/>
      <c r="E45" s="330"/>
      <c r="F45" s="330"/>
    </row>
    <row r="46" spans="2:6" ht="30" hidden="1" customHeight="1">
      <c r="B46" s="539" t="s">
        <v>270</v>
      </c>
      <c r="C46" s="330"/>
      <c r="D46" s="330"/>
      <c r="E46" s="330"/>
      <c r="F46" s="330"/>
    </row>
    <row r="47" spans="2:6" ht="20.100000000000001" hidden="1" customHeight="1">
      <c r="B47" s="542" t="s">
        <v>271</v>
      </c>
      <c r="C47" s="331"/>
      <c r="D47" s="331"/>
      <c r="E47" s="331"/>
      <c r="F47" s="331"/>
    </row>
    <row r="48" spans="2:6" ht="20.100000000000001" hidden="1" customHeight="1">
      <c r="B48" s="539" t="s">
        <v>272</v>
      </c>
      <c r="C48" s="330"/>
      <c r="D48" s="330"/>
      <c r="E48" s="330"/>
      <c r="F48" s="330"/>
    </row>
    <row r="49" spans="1:6" ht="39.9" hidden="1" customHeight="1">
      <c r="B49" s="542" t="s">
        <v>273</v>
      </c>
      <c r="C49" s="331"/>
      <c r="D49" s="331"/>
      <c r="E49" s="331"/>
      <c r="F49" s="331"/>
    </row>
    <row r="50" spans="1:6" ht="20.100000000000001" hidden="1" customHeight="1">
      <c r="B50" s="539" t="s">
        <v>274</v>
      </c>
      <c r="C50" s="330"/>
      <c r="D50" s="330"/>
      <c r="E50" s="330"/>
      <c r="F50" s="330"/>
    </row>
    <row r="51" spans="1:6" ht="30" hidden="1" customHeight="1">
      <c r="B51" s="539" t="s">
        <v>275</v>
      </c>
      <c r="C51" s="330"/>
      <c r="D51" s="330"/>
      <c r="E51" s="330"/>
      <c r="F51" s="330"/>
    </row>
    <row r="52" spans="1:6" ht="45" hidden="1" customHeight="1">
      <c r="B52" s="542" t="s">
        <v>276</v>
      </c>
      <c r="C52" s="331"/>
      <c r="D52" s="331"/>
      <c r="E52" s="331"/>
      <c r="F52" s="331"/>
    </row>
    <row r="53" spans="1:6" ht="20.100000000000001" hidden="1" customHeight="1">
      <c r="B53" s="542" t="s">
        <v>277</v>
      </c>
      <c r="C53" s="331"/>
      <c r="D53" s="331"/>
      <c r="E53" s="331"/>
      <c r="F53" s="331"/>
    </row>
    <row r="54" spans="1:6" ht="30" hidden="1" customHeight="1">
      <c r="B54" s="542" t="s">
        <v>278</v>
      </c>
      <c r="C54" s="331"/>
      <c r="D54" s="331"/>
      <c r="E54" s="331"/>
      <c r="F54" s="331"/>
    </row>
    <row r="55" spans="1:6" ht="30" hidden="1" customHeight="1">
      <c r="B55" s="539" t="s">
        <v>279</v>
      </c>
      <c r="C55" s="330"/>
      <c r="D55" s="330"/>
      <c r="E55" s="330"/>
      <c r="F55" s="330"/>
    </row>
    <row r="56" spans="1:6" ht="30" hidden="1" customHeight="1">
      <c r="B56" s="539" t="s">
        <v>280</v>
      </c>
      <c r="C56" s="330"/>
      <c r="D56" s="330"/>
      <c r="E56" s="330"/>
      <c r="F56" s="330"/>
    </row>
    <row r="57" spans="1:6" ht="30" hidden="1" customHeight="1">
      <c r="B57" s="542" t="s">
        <v>281</v>
      </c>
      <c r="C57" s="331"/>
      <c r="D57" s="331"/>
      <c r="E57" s="331"/>
      <c r="F57" s="331"/>
    </row>
    <row r="58" spans="1:6" ht="20.100000000000001" hidden="1" customHeight="1">
      <c r="B58" s="539" t="s">
        <v>282</v>
      </c>
      <c r="C58" s="330"/>
      <c r="D58" s="330"/>
      <c r="E58" s="330"/>
      <c r="F58" s="330"/>
    </row>
    <row r="59" spans="1:6" ht="20.100000000000001" hidden="1" customHeight="1">
      <c r="B59" s="542" t="s">
        <v>283</v>
      </c>
      <c r="C59" s="331"/>
      <c r="D59" s="331"/>
      <c r="E59" s="331"/>
      <c r="F59" s="331"/>
    </row>
    <row r="60" spans="1:6" ht="20.100000000000001" hidden="1" customHeight="1">
      <c r="B60" s="539" t="s">
        <v>283</v>
      </c>
      <c r="C60" s="330"/>
      <c r="D60" s="330"/>
      <c r="E60" s="330"/>
      <c r="F60" s="330"/>
    </row>
    <row r="61" spans="1:6" ht="20.100000000000001" hidden="1" customHeight="1">
      <c r="B61" s="540" t="s">
        <v>284</v>
      </c>
      <c r="C61" s="331"/>
      <c r="D61" s="331"/>
      <c r="E61" s="331"/>
      <c r="F61" s="331"/>
    </row>
    <row r="62" spans="1:6" ht="20.100000000000001" hidden="1" customHeight="1">
      <c r="B62" s="539" t="s">
        <v>285</v>
      </c>
      <c r="C62" s="330"/>
      <c r="D62" s="330"/>
      <c r="E62" s="330"/>
      <c r="F62" s="330"/>
    </row>
    <row r="63" spans="1:6" ht="39.9" hidden="1" customHeight="1">
      <c r="B63" s="542" t="s">
        <v>286</v>
      </c>
      <c r="C63" s="331"/>
      <c r="D63" s="331"/>
      <c r="E63" s="331"/>
      <c r="F63" s="331"/>
    </row>
    <row r="64" spans="1:6" ht="48" customHeight="1">
      <c r="A64" s="649" t="s">
        <v>287</v>
      </c>
      <c r="B64" s="649"/>
      <c r="C64" s="543">
        <v>138.41999999999999</v>
      </c>
      <c r="D64" s="543">
        <v>102.97</v>
      </c>
      <c r="E64" s="543">
        <v>145.18</v>
      </c>
      <c r="F64" s="543">
        <v>113.1</v>
      </c>
    </row>
    <row r="65" spans="1:6" ht="45" hidden="1" customHeight="1">
      <c r="B65" s="542" t="s">
        <v>287</v>
      </c>
      <c r="C65" s="544"/>
      <c r="D65" s="544"/>
      <c r="E65" s="544"/>
      <c r="F65" s="331"/>
    </row>
    <row r="66" spans="1:6" ht="30" hidden="1" customHeight="1">
      <c r="B66" s="539" t="s">
        <v>288</v>
      </c>
      <c r="C66" s="545"/>
      <c r="D66" s="545"/>
      <c r="E66" s="545"/>
      <c r="F66" s="330"/>
    </row>
    <row r="67" spans="1:6" ht="29.25" hidden="1" customHeight="1">
      <c r="B67" s="539" t="s">
        <v>289</v>
      </c>
      <c r="C67" s="545"/>
      <c r="D67" s="545"/>
      <c r="E67" s="545"/>
      <c r="F67" s="330"/>
    </row>
    <row r="68" spans="1:6" ht="35.1" customHeight="1">
      <c r="A68" s="648" t="s">
        <v>290</v>
      </c>
      <c r="B68" s="648"/>
      <c r="C68" s="543">
        <v>106.58</v>
      </c>
      <c r="D68" s="543">
        <v>100.36</v>
      </c>
      <c r="E68" s="543">
        <v>106.44</v>
      </c>
      <c r="F68" s="543">
        <v>111.52</v>
      </c>
    </row>
    <row r="69" spans="1:6" ht="20.100000000000001" hidden="1" customHeight="1">
      <c r="B69" s="542" t="s">
        <v>291</v>
      </c>
      <c r="C69" s="331"/>
      <c r="D69" s="331"/>
      <c r="E69" s="331"/>
      <c r="F69" s="331"/>
    </row>
    <row r="70" spans="1:6" ht="20.100000000000001" hidden="1" customHeight="1">
      <c r="B70" s="539" t="s">
        <v>291</v>
      </c>
      <c r="C70" s="330"/>
      <c r="D70" s="330"/>
      <c r="E70" s="330"/>
      <c r="F70" s="330"/>
    </row>
    <row r="71" spans="1:6" ht="45" hidden="1" customHeight="1">
      <c r="B71" s="542" t="s">
        <v>292</v>
      </c>
      <c r="C71" s="331"/>
      <c r="D71" s="331"/>
      <c r="E71" s="331"/>
      <c r="F71" s="331"/>
    </row>
    <row r="72" spans="1:6" ht="20.100000000000001" hidden="1" customHeight="1">
      <c r="B72" s="539" t="s">
        <v>293</v>
      </c>
      <c r="C72" s="330"/>
      <c r="D72" s="330"/>
      <c r="E72" s="330"/>
      <c r="F72" s="330"/>
    </row>
    <row r="73" spans="1:6" ht="7.5" customHeight="1">
      <c r="A73" s="295"/>
      <c r="B73" s="295"/>
      <c r="C73" s="295"/>
      <c r="D73" s="295"/>
      <c r="E73" s="295"/>
      <c r="F73" s="295"/>
    </row>
  </sheetData>
  <mergeCells count="4">
    <mergeCell ref="A68:B68"/>
    <mergeCell ref="A64:B64"/>
    <mergeCell ref="A12:B12"/>
    <mergeCell ref="A1:E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P74"/>
  <sheetViews>
    <sheetView workbookViewId="0">
      <selection activeCell="A43" sqref="A43"/>
    </sheetView>
  </sheetViews>
  <sheetFormatPr defaultColWidth="12.8984375" defaultRowHeight="16.5" customHeight="1"/>
  <cols>
    <col min="1" max="1" width="2.59765625" style="18" customWidth="1"/>
    <col min="2" max="2" width="40.59765625" style="18" customWidth="1"/>
    <col min="3" max="5" width="12.59765625" style="18" customWidth="1"/>
    <col min="6" max="6" width="5.19921875" style="18" customWidth="1"/>
    <col min="7" max="7" width="30.3984375" style="18" customWidth="1"/>
    <col min="8" max="16384" width="12.8984375" style="18"/>
  </cols>
  <sheetData>
    <row r="1" spans="1:120" ht="20.100000000000001" customHeight="1">
      <c r="A1" s="298" t="s">
        <v>400</v>
      </c>
      <c r="B1" s="298"/>
      <c r="C1" s="298"/>
      <c r="D1" s="298"/>
    </row>
    <row r="2" spans="1:120" ht="20.100000000000001" customHeight="1">
      <c r="A2" s="579"/>
      <c r="B2" s="580" t="s">
        <v>397</v>
      </c>
      <c r="C2" s="208"/>
      <c r="D2" s="271"/>
      <c r="E2" s="208"/>
    </row>
    <row r="3" spans="1:120" ht="18" customHeight="1">
      <c r="B3" s="17"/>
      <c r="E3" s="137" t="s">
        <v>19</v>
      </c>
    </row>
    <row r="4" spans="1:120" ht="15" customHeight="1">
      <c r="A4" s="297"/>
      <c r="B4" s="135"/>
      <c r="C4" s="20" t="s">
        <v>398</v>
      </c>
      <c r="D4" s="573" t="s">
        <v>399</v>
      </c>
      <c r="E4" s="573" t="s">
        <v>21</v>
      </c>
    </row>
    <row r="5" spans="1:120" ht="15" customHeight="1">
      <c r="B5" s="136"/>
      <c r="C5" s="21" t="s">
        <v>85</v>
      </c>
      <c r="D5" s="21" t="s">
        <v>84</v>
      </c>
      <c r="E5" s="21" t="s">
        <v>84</v>
      </c>
    </row>
    <row r="6" spans="1:120" ht="15" customHeight="1">
      <c r="B6" s="136"/>
      <c r="C6" s="21" t="s">
        <v>6</v>
      </c>
      <c r="D6" s="21" t="s">
        <v>6</v>
      </c>
      <c r="E6" s="21" t="s">
        <v>6</v>
      </c>
    </row>
    <row r="7" spans="1:120" ht="20.100000000000001" customHeight="1">
      <c r="B7" s="136"/>
      <c r="C7" s="335" t="s">
        <v>44</v>
      </c>
      <c r="D7" s="22" t="s">
        <v>44</v>
      </c>
      <c r="E7" s="22" t="s">
        <v>44</v>
      </c>
    </row>
    <row r="8" spans="1:120" s="24" customFormat="1" ht="5.0999999999999996" customHeight="1">
      <c r="B8" s="136"/>
      <c r="C8" s="23"/>
      <c r="D8" s="23"/>
      <c r="E8" s="23"/>
      <c r="G8" s="18"/>
      <c r="H8" s="18"/>
      <c r="I8" s="18"/>
      <c r="J8" s="18"/>
    </row>
    <row r="9" spans="1:120" s="26" customFormat="1" ht="21.9" customHeight="1">
      <c r="A9" s="336" t="s">
        <v>13</v>
      </c>
      <c r="C9" s="578">
        <v>109.53</v>
      </c>
      <c r="D9" s="578">
        <v>108.26</v>
      </c>
      <c r="E9" s="578">
        <v>108.39</v>
      </c>
      <c r="F9" s="25"/>
      <c r="G9" s="18"/>
      <c r="H9" s="18"/>
      <c r="I9" s="18"/>
      <c r="J9" s="1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</row>
    <row r="10" spans="1:120" ht="20.100000000000001" customHeight="1">
      <c r="B10" s="174" t="s">
        <v>106</v>
      </c>
      <c r="C10" s="575"/>
      <c r="D10" s="575"/>
      <c r="E10" s="575"/>
    </row>
    <row r="11" spans="1:120" ht="21.9" customHeight="1">
      <c r="A11" s="650" t="s">
        <v>239</v>
      </c>
      <c r="B11" s="650"/>
      <c r="C11" s="576">
        <v>100.01</v>
      </c>
      <c r="D11" s="576">
        <v>105.39</v>
      </c>
      <c r="E11" s="576">
        <v>105.73</v>
      </c>
    </row>
    <row r="12" spans="1:120" ht="21.9" customHeight="1">
      <c r="B12" s="334" t="s">
        <v>240</v>
      </c>
      <c r="C12" s="339">
        <v>100.01</v>
      </c>
      <c r="D12" s="339">
        <v>105.39</v>
      </c>
      <c r="E12" s="339">
        <v>105.73</v>
      </c>
    </row>
    <row r="13" spans="1:120" s="28" customFormat="1" ht="21.9" customHeight="1">
      <c r="A13" s="332" t="s">
        <v>241</v>
      </c>
      <c r="B13" s="294"/>
      <c r="C13" s="577">
        <v>110.47</v>
      </c>
      <c r="D13" s="577">
        <v>107.4</v>
      </c>
      <c r="E13" s="577">
        <v>108.37</v>
      </c>
      <c r="G13" s="18"/>
      <c r="H13" s="18"/>
      <c r="I13" s="18"/>
      <c r="J13" s="18"/>
    </row>
    <row r="14" spans="1:120" ht="5.0999999999999996" customHeight="1">
      <c r="A14" s="294"/>
      <c r="B14" s="327"/>
      <c r="C14" s="338"/>
      <c r="D14" s="338"/>
      <c r="E14" s="338"/>
    </row>
    <row r="15" spans="1:120" ht="21.9" customHeight="1">
      <c r="B15" s="333" t="s">
        <v>242</v>
      </c>
      <c r="C15" s="576">
        <v>108.36</v>
      </c>
      <c r="D15" s="576">
        <v>111.52</v>
      </c>
      <c r="E15" s="576">
        <v>111.14</v>
      </c>
    </row>
    <row r="16" spans="1:120" ht="27.9" customHeight="1">
      <c r="B16" s="334" t="s">
        <v>243</v>
      </c>
      <c r="C16" s="339">
        <v>110.08</v>
      </c>
      <c r="D16" s="339">
        <v>111.05</v>
      </c>
      <c r="E16" s="339">
        <v>111.28</v>
      </c>
    </row>
    <row r="17" spans="1:5" ht="21.9" customHeight="1">
      <c r="B17" s="334" t="s">
        <v>244</v>
      </c>
      <c r="C17" s="339">
        <v>98.61</v>
      </c>
      <c r="D17" s="339">
        <v>111.05</v>
      </c>
      <c r="E17" s="339">
        <v>102.28</v>
      </c>
    </row>
    <row r="18" spans="1:5" ht="21.9" customHeight="1">
      <c r="B18" s="333" t="s">
        <v>245</v>
      </c>
      <c r="C18" s="576">
        <v>124.03</v>
      </c>
      <c r="D18" s="576">
        <v>125.33</v>
      </c>
      <c r="E18" s="576">
        <v>121.66</v>
      </c>
    </row>
    <row r="19" spans="1:5" ht="20.100000000000001" customHeight="1">
      <c r="A19" s="323"/>
      <c r="B19" s="334" t="s">
        <v>246</v>
      </c>
      <c r="C19" s="339">
        <v>104.88</v>
      </c>
      <c r="D19" s="339">
        <v>104.36</v>
      </c>
      <c r="E19" s="339">
        <v>103.32</v>
      </c>
    </row>
    <row r="20" spans="1:5" ht="20.100000000000001" customHeight="1">
      <c r="B20" s="333" t="s">
        <v>247</v>
      </c>
      <c r="C20" s="576">
        <v>79.55</v>
      </c>
      <c r="D20" s="576">
        <v>75.05</v>
      </c>
      <c r="E20" s="576">
        <v>100.82</v>
      </c>
    </row>
    <row r="21" spans="1:5" ht="20.100000000000001" customHeight="1">
      <c r="A21" s="328"/>
      <c r="B21" s="334" t="s">
        <v>247</v>
      </c>
      <c r="C21" s="339">
        <v>79.55</v>
      </c>
      <c r="D21" s="339">
        <v>75.05</v>
      </c>
      <c r="E21" s="339">
        <v>100.82</v>
      </c>
    </row>
    <row r="22" spans="1:5" ht="20.100000000000001" customHeight="1">
      <c r="B22" s="333" t="s">
        <v>248</v>
      </c>
      <c r="C22" s="576">
        <v>118.61</v>
      </c>
      <c r="D22" s="576">
        <v>120.58</v>
      </c>
      <c r="E22" s="576">
        <v>116.57</v>
      </c>
    </row>
    <row r="23" spans="1:5" ht="20.100000000000001" customHeight="1">
      <c r="A23" s="329"/>
      <c r="B23" s="326" t="s">
        <v>249</v>
      </c>
      <c r="C23" s="339">
        <v>70</v>
      </c>
      <c r="D23" s="339">
        <v>67.19</v>
      </c>
      <c r="E23" s="339">
        <v>81.37</v>
      </c>
    </row>
    <row r="24" spans="1:5" ht="20.100000000000001" customHeight="1">
      <c r="B24" s="326" t="s">
        <v>250</v>
      </c>
      <c r="C24" s="339">
        <v>120.73</v>
      </c>
      <c r="D24" s="339">
        <v>105.08</v>
      </c>
      <c r="E24" s="339">
        <v>84.83</v>
      </c>
    </row>
    <row r="25" spans="1:5" ht="20.100000000000001" customHeight="1">
      <c r="B25" s="327" t="s">
        <v>251</v>
      </c>
      <c r="C25" s="576">
        <v>144.46</v>
      </c>
      <c r="D25" s="576">
        <v>124.24</v>
      </c>
      <c r="E25" s="576">
        <v>135.66</v>
      </c>
    </row>
    <row r="26" spans="1:5" ht="20.100000000000001" customHeight="1">
      <c r="B26" s="326" t="s">
        <v>252</v>
      </c>
      <c r="C26" s="339">
        <v>159.26</v>
      </c>
      <c r="D26" s="339">
        <v>122.88</v>
      </c>
      <c r="E26" s="339">
        <v>145.44</v>
      </c>
    </row>
    <row r="27" spans="1:5" ht="20.100000000000001" customHeight="1">
      <c r="B27" s="327" t="s">
        <v>253</v>
      </c>
      <c r="C27" s="576">
        <v>105.63</v>
      </c>
      <c r="D27" s="576">
        <v>89.77</v>
      </c>
      <c r="E27" s="576">
        <v>108.04</v>
      </c>
    </row>
    <row r="28" spans="1:5" ht="35.1" customHeight="1">
      <c r="B28" s="326" t="s">
        <v>254</v>
      </c>
      <c r="C28" s="339">
        <v>116.73</v>
      </c>
      <c r="D28" s="339">
        <v>47.55</v>
      </c>
      <c r="E28" s="339">
        <v>113.41</v>
      </c>
    </row>
    <row r="29" spans="1:5" ht="20.100000000000001" customHeight="1">
      <c r="B29" s="326" t="s">
        <v>255</v>
      </c>
      <c r="C29" s="339">
        <v>86.22</v>
      </c>
      <c r="D29" s="339">
        <v>144.82</v>
      </c>
      <c r="E29" s="339">
        <v>97.56</v>
      </c>
    </row>
    <row r="30" spans="1:5" ht="50.1" customHeight="1">
      <c r="B30" s="327" t="s">
        <v>256</v>
      </c>
      <c r="C30" s="576">
        <v>122.28</v>
      </c>
      <c r="D30" s="576">
        <v>125.32</v>
      </c>
      <c r="E30" s="576">
        <v>120.5</v>
      </c>
    </row>
    <row r="31" spans="1:5" ht="20.100000000000001" customHeight="1">
      <c r="B31" s="326" t="s">
        <v>257</v>
      </c>
      <c r="C31" s="339">
        <v>94.37</v>
      </c>
      <c r="D31" s="339">
        <v>130.63999999999999</v>
      </c>
      <c r="E31" s="339">
        <v>77.02</v>
      </c>
    </row>
    <row r="32" spans="1:5" ht="24.9" customHeight="1">
      <c r="B32" s="327" t="s">
        <v>258</v>
      </c>
      <c r="C32" s="576">
        <v>114.63</v>
      </c>
      <c r="D32" s="576">
        <v>138.84</v>
      </c>
      <c r="E32" s="576">
        <v>117.52</v>
      </c>
    </row>
    <row r="33" spans="2:5" ht="20.100000000000001" customHeight="1">
      <c r="B33" s="326" t="s">
        <v>259</v>
      </c>
      <c r="C33" s="339">
        <v>113.71</v>
      </c>
      <c r="D33" s="339">
        <v>141.08000000000001</v>
      </c>
      <c r="E33" s="339">
        <v>117.37</v>
      </c>
    </row>
    <row r="34" spans="2:5" ht="24.9" customHeight="1">
      <c r="B34" s="327" t="s">
        <v>260</v>
      </c>
      <c r="C34" s="576">
        <v>111.54</v>
      </c>
      <c r="D34" s="576">
        <v>117.93</v>
      </c>
      <c r="E34" s="576">
        <v>104.26</v>
      </c>
    </row>
    <row r="35" spans="2:5" ht="20.100000000000001" customHeight="1">
      <c r="B35" s="326" t="s">
        <v>261</v>
      </c>
      <c r="C35" s="339">
        <v>78.84</v>
      </c>
      <c r="D35" s="339">
        <v>92.29</v>
      </c>
      <c r="E35" s="339">
        <v>69.650000000000006</v>
      </c>
    </row>
    <row r="36" spans="2:5" ht="24.9" customHeight="1">
      <c r="B36" s="327" t="s">
        <v>262</v>
      </c>
      <c r="C36" s="576">
        <v>118.86</v>
      </c>
      <c r="D36" s="576">
        <v>125.94</v>
      </c>
      <c r="E36" s="576">
        <v>119.91</v>
      </c>
    </row>
    <row r="37" spans="2:5" ht="20.100000000000001" customHeight="1">
      <c r="B37" s="327"/>
      <c r="C37" s="337"/>
      <c r="D37" s="337"/>
      <c r="E37" s="337"/>
    </row>
    <row r="38" spans="2:5" ht="30" customHeight="1">
      <c r="B38" s="327" t="s">
        <v>263</v>
      </c>
      <c r="C38" s="576">
        <v>95.61</v>
      </c>
      <c r="D38" s="576">
        <v>15.59</v>
      </c>
      <c r="E38" s="576">
        <v>56.91</v>
      </c>
    </row>
    <row r="39" spans="2:5" ht="35.1" customHeight="1">
      <c r="B39" s="326" t="s">
        <v>264</v>
      </c>
      <c r="C39" s="339">
        <v>95.52</v>
      </c>
      <c r="D39" s="339">
        <v>15.35</v>
      </c>
      <c r="E39" s="339">
        <v>56.74</v>
      </c>
    </row>
    <row r="40" spans="2:5" ht="30" customHeight="1">
      <c r="B40" s="327" t="s">
        <v>265</v>
      </c>
      <c r="C40" s="576">
        <v>98.95</v>
      </c>
      <c r="D40" s="576">
        <v>99.25</v>
      </c>
      <c r="E40" s="576">
        <v>97.51</v>
      </c>
    </row>
    <row r="41" spans="2:5" ht="20.100000000000001" customHeight="1">
      <c r="B41" s="326" t="s">
        <v>265</v>
      </c>
      <c r="C41" s="339">
        <v>98.77</v>
      </c>
      <c r="D41" s="339">
        <v>99</v>
      </c>
      <c r="E41" s="339">
        <v>97.3</v>
      </c>
    </row>
    <row r="42" spans="2:5" ht="20.100000000000001" customHeight="1">
      <c r="B42" s="327" t="s">
        <v>266</v>
      </c>
      <c r="C42" s="576">
        <v>103.79</v>
      </c>
      <c r="D42" s="576">
        <v>110.01</v>
      </c>
      <c r="E42" s="576">
        <v>97.13</v>
      </c>
    </row>
    <row r="43" spans="2:5" ht="20.100000000000001" customHeight="1">
      <c r="B43" s="326" t="s">
        <v>267</v>
      </c>
      <c r="C43" s="339">
        <v>89.22</v>
      </c>
      <c r="D43" s="339">
        <v>96.19</v>
      </c>
      <c r="E43" s="339">
        <v>80.61</v>
      </c>
    </row>
    <row r="44" spans="2:5" ht="24.9" customHeight="1">
      <c r="B44" s="327" t="s">
        <v>268</v>
      </c>
      <c r="C44" s="576">
        <v>126.48</v>
      </c>
      <c r="D44" s="576">
        <v>122.07</v>
      </c>
      <c r="E44" s="576">
        <v>117.67</v>
      </c>
    </row>
    <row r="45" spans="2:5" ht="20.100000000000001" customHeight="1">
      <c r="B45" s="326" t="s">
        <v>269</v>
      </c>
      <c r="C45" s="339">
        <v>118.24</v>
      </c>
      <c r="D45" s="339">
        <v>113.6</v>
      </c>
      <c r="E45" s="339">
        <v>106.43</v>
      </c>
    </row>
    <row r="46" spans="2:5" ht="35.1" customHeight="1">
      <c r="B46" s="326" t="s">
        <v>270</v>
      </c>
      <c r="C46" s="339">
        <v>144.18</v>
      </c>
      <c r="D46" s="339">
        <v>116.23</v>
      </c>
      <c r="E46" s="339">
        <v>113.97</v>
      </c>
    </row>
    <row r="47" spans="2:5" ht="24.9" customHeight="1">
      <c r="B47" s="327" t="s">
        <v>271</v>
      </c>
      <c r="C47" s="576">
        <v>118.13</v>
      </c>
      <c r="D47" s="576">
        <v>110.87</v>
      </c>
      <c r="E47" s="576">
        <v>116.15</v>
      </c>
    </row>
    <row r="48" spans="2:5" ht="20.100000000000001" customHeight="1">
      <c r="B48" s="326" t="s">
        <v>272</v>
      </c>
      <c r="C48" s="339">
        <v>117.99</v>
      </c>
      <c r="D48" s="339">
        <v>110.57</v>
      </c>
      <c r="E48" s="339">
        <v>116.05</v>
      </c>
    </row>
    <row r="49" spans="2:5" ht="35.1" customHeight="1">
      <c r="B49" s="327" t="s">
        <v>273</v>
      </c>
      <c r="C49" s="576">
        <v>120.01</v>
      </c>
      <c r="D49" s="576">
        <v>109.26</v>
      </c>
      <c r="E49" s="576">
        <v>115.43</v>
      </c>
    </row>
    <row r="50" spans="2:5" ht="24.9" customHeight="1">
      <c r="B50" s="326" t="s">
        <v>274</v>
      </c>
      <c r="C50" s="339">
        <v>93.35</v>
      </c>
      <c r="D50" s="339">
        <v>54.86</v>
      </c>
      <c r="E50" s="339">
        <v>90.32</v>
      </c>
    </row>
    <row r="51" spans="2:5" ht="24.9" customHeight="1">
      <c r="B51" s="326" t="s">
        <v>275</v>
      </c>
      <c r="C51" s="339">
        <v>303.29000000000002</v>
      </c>
      <c r="D51" s="339">
        <v>103.15</v>
      </c>
      <c r="E51" s="339">
        <v>132.49</v>
      </c>
    </row>
    <row r="52" spans="2:5" ht="35.1" customHeight="1">
      <c r="B52" s="327" t="s">
        <v>276</v>
      </c>
      <c r="C52" s="576">
        <v>128.96</v>
      </c>
      <c r="D52" s="576">
        <v>125.12</v>
      </c>
      <c r="E52" s="576">
        <v>125.44</v>
      </c>
    </row>
    <row r="53" spans="2:5" ht="24.9" customHeight="1">
      <c r="B53" s="327" t="s">
        <v>277</v>
      </c>
      <c r="C53" s="576">
        <v>121.82</v>
      </c>
      <c r="D53" s="576">
        <v>125.71</v>
      </c>
      <c r="E53" s="576">
        <v>118.41</v>
      </c>
    </row>
    <row r="54" spans="2:5" ht="35.1" customHeight="1">
      <c r="B54" s="327" t="s">
        <v>278</v>
      </c>
      <c r="C54" s="576">
        <v>72.040000000000006</v>
      </c>
      <c r="D54" s="576">
        <v>130.47999999999999</v>
      </c>
      <c r="E54" s="576">
        <v>102.46</v>
      </c>
    </row>
    <row r="55" spans="2:5" ht="21.9" customHeight="1">
      <c r="B55" s="326" t="s">
        <v>279</v>
      </c>
      <c r="C55" s="339">
        <v>78.13</v>
      </c>
      <c r="D55" s="339">
        <v>39.21</v>
      </c>
      <c r="E55" s="339">
        <v>44.99</v>
      </c>
    </row>
    <row r="56" spans="2:5" ht="35.1" customHeight="1">
      <c r="B56" s="326" t="s">
        <v>280</v>
      </c>
      <c r="C56" s="339">
        <v>51.77</v>
      </c>
      <c r="D56" s="339">
        <v>169.36</v>
      </c>
      <c r="E56" s="339">
        <v>117.98</v>
      </c>
    </row>
    <row r="57" spans="2:5" ht="21.9" customHeight="1">
      <c r="B57" s="327" t="s">
        <v>281</v>
      </c>
      <c r="C57" s="576">
        <v>122.97</v>
      </c>
      <c r="D57" s="576">
        <v>120.86</v>
      </c>
      <c r="E57" s="576">
        <v>118.78</v>
      </c>
    </row>
    <row r="58" spans="2:5" ht="21.9" customHeight="1">
      <c r="B58" s="326" t="s">
        <v>282</v>
      </c>
      <c r="C58" s="339">
        <v>86</v>
      </c>
      <c r="D58" s="339">
        <v>39.729999999999997</v>
      </c>
      <c r="E58" s="339">
        <v>68.12</v>
      </c>
    </row>
    <row r="59" spans="2:5" ht="21.9" customHeight="1">
      <c r="B59" s="327" t="s">
        <v>283</v>
      </c>
      <c r="C59" s="576">
        <v>123.71</v>
      </c>
      <c r="D59" s="576">
        <v>126.19</v>
      </c>
      <c r="E59" s="576">
        <v>122.1</v>
      </c>
    </row>
    <row r="60" spans="2:5" ht="21.9" customHeight="1">
      <c r="B60" s="326" t="s">
        <v>283</v>
      </c>
      <c r="C60" s="339">
        <v>17.739999999999998</v>
      </c>
      <c r="D60" s="339">
        <v>30.27</v>
      </c>
      <c r="E60" s="339">
        <v>24.17</v>
      </c>
    </row>
    <row r="61" spans="2:5" ht="21.9" customHeight="1">
      <c r="B61" s="333" t="s">
        <v>284</v>
      </c>
      <c r="C61" s="576">
        <v>127.07</v>
      </c>
      <c r="D61" s="576">
        <v>126.64</v>
      </c>
      <c r="E61" s="576">
        <v>123.66</v>
      </c>
    </row>
    <row r="62" spans="2:5" ht="21.9" customHeight="1">
      <c r="B62" s="326" t="s">
        <v>285</v>
      </c>
      <c r="C62" s="339">
        <v>149.63</v>
      </c>
      <c r="D62" s="339">
        <v>139.1</v>
      </c>
      <c r="E62" s="339">
        <v>139.78</v>
      </c>
    </row>
    <row r="63" spans="2:5" ht="35.1" customHeight="1">
      <c r="B63" s="327" t="s">
        <v>286</v>
      </c>
      <c r="C63" s="576">
        <v>126.25</v>
      </c>
      <c r="D63" s="576">
        <v>127.74</v>
      </c>
      <c r="E63" s="576">
        <v>123.9</v>
      </c>
    </row>
    <row r="64" spans="2:5" ht="27.9" customHeight="1">
      <c r="B64" s="327"/>
      <c r="C64" s="576"/>
      <c r="D64" s="576"/>
      <c r="E64" s="576"/>
    </row>
    <row r="65" spans="1:5" ht="39.9" customHeight="1">
      <c r="A65" s="649" t="s">
        <v>287</v>
      </c>
      <c r="B65" s="649"/>
      <c r="C65" s="577">
        <v>105.82</v>
      </c>
      <c r="D65" s="577">
        <v>129.16999999999999</v>
      </c>
      <c r="E65" s="577">
        <v>113.1</v>
      </c>
    </row>
    <row r="66" spans="1:5" ht="39.9" customHeight="1">
      <c r="B66" s="327" t="s">
        <v>287</v>
      </c>
      <c r="C66" s="576">
        <v>105.82</v>
      </c>
      <c r="D66" s="576">
        <v>129.16999999999999</v>
      </c>
      <c r="E66" s="576">
        <v>113.1</v>
      </c>
    </row>
    <row r="67" spans="1:5" ht="20.100000000000001" customHeight="1">
      <c r="B67" s="326" t="s">
        <v>288</v>
      </c>
      <c r="C67" s="339">
        <v>106.26</v>
      </c>
      <c r="D67" s="339">
        <v>130.80000000000001</v>
      </c>
      <c r="E67" s="339">
        <v>114.25</v>
      </c>
    </row>
    <row r="68" spans="1:5" ht="35.1" customHeight="1">
      <c r="B68" s="326" t="s">
        <v>289</v>
      </c>
      <c r="C68" s="339">
        <v>122.09</v>
      </c>
      <c r="D68" s="339">
        <v>151.25</v>
      </c>
      <c r="E68" s="339">
        <v>105.16</v>
      </c>
    </row>
    <row r="69" spans="1:5" ht="35.1" customHeight="1">
      <c r="A69" s="648" t="s">
        <v>290</v>
      </c>
      <c r="B69" s="648"/>
      <c r="C69" s="577">
        <v>108.03</v>
      </c>
      <c r="D69" s="577">
        <v>105.96</v>
      </c>
      <c r="E69" s="577">
        <v>111.52</v>
      </c>
    </row>
    <row r="70" spans="1:5" ht="20.100000000000001" customHeight="1">
      <c r="B70" s="327" t="s">
        <v>291</v>
      </c>
      <c r="C70" s="576">
        <v>105.89</v>
      </c>
      <c r="D70" s="576">
        <v>107.81</v>
      </c>
      <c r="E70" s="576">
        <v>107.58</v>
      </c>
    </row>
    <row r="71" spans="1:5" ht="20.100000000000001" customHeight="1">
      <c r="B71" s="326" t="s">
        <v>291</v>
      </c>
      <c r="C71" s="339">
        <v>105.96</v>
      </c>
      <c r="D71" s="339">
        <v>107.95</v>
      </c>
      <c r="E71" s="339">
        <v>107.64</v>
      </c>
    </row>
    <row r="72" spans="1:5" ht="35.1" customHeight="1">
      <c r="B72" s="327" t="s">
        <v>292</v>
      </c>
      <c r="C72" s="576">
        <v>118.53</v>
      </c>
      <c r="D72" s="576">
        <v>98.25</v>
      </c>
      <c r="E72" s="576">
        <v>134.15</v>
      </c>
    </row>
    <row r="73" spans="1:5" ht="20.100000000000001" customHeight="1">
      <c r="B73" s="326" t="s">
        <v>293</v>
      </c>
      <c r="C73" s="339">
        <v>122.94</v>
      </c>
      <c r="D73" s="339">
        <v>98.48</v>
      </c>
      <c r="E73" s="339">
        <v>138.51</v>
      </c>
    </row>
    <row r="74" spans="1:5" ht="16.5" customHeight="1">
      <c r="A74" s="295"/>
      <c r="B74" s="295"/>
      <c r="C74" s="295"/>
      <c r="D74" s="295"/>
      <c r="E74" s="295"/>
    </row>
  </sheetData>
  <mergeCells count="3">
    <mergeCell ref="A11:B11"/>
    <mergeCell ref="A65:B65"/>
    <mergeCell ref="A69:B69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workbookViewId="0">
      <selection activeCell="A43" sqref="A43"/>
    </sheetView>
  </sheetViews>
  <sheetFormatPr defaultRowHeight="18" customHeight="1"/>
  <cols>
    <col min="1" max="1" width="23.59765625" style="32" customWidth="1"/>
    <col min="2" max="2" width="8.59765625" style="32" customWidth="1"/>
    <col min="3" max="4" width="9.59765625" style="32" customWidth="1"/>
    <col min="5" max="5" width="9.5" style="32" customWidth="1"/>
    <col min="6" max="7" width="11" style="32" customWidth="1"/>
    <col min="8" max="8" width="9" style="32"/>
    <col min="9" max="9" width="5.19921875" style="32" customWidth="1"/>
    <col min="10" max="10" width="6.19921875" style="32" customWidth="1"/>
    <col min="11" max="11" width="5.59765625" style="32" customWidth="1"/>
    <col min="12" max="12" width="7.5" style="32" customWidth="1"/>
    <col min="13" max="13" width="9.69921875" style="32" customWidth="1"/>
    <col min="14" max="14" width="9" style="32"/>
    <col min="15" max="17" width="0" style="32" hidden="1" customWidth="1"/>
    <col min="18" max="246" width="9" style="32"/>
    <col min="247" max="247" width="29.59765625" style="32" customWidth="1"/>
    <col min="248" max="248" width="9" style="32" bestFit="1" customWidth="1"/>
    <col min="249" max="249" width="6.8984375" style="32" bestFit="1" customWidth="1"/>
    <col min="250" max="250" width="6.09765625" style="32" bestFit="1" customWidth="1"/>
    <col min="251" max="251" width="6.59765625" style="32" bestFit="1" customWidth="1"/>
    <col min="252" max="253" width="9.3984375" style="32" customWidth="1"/>
    <col min="254" max="502" width="9" style="32"/>
    <col min="503" max="503" width="29.59765625" style="32" customWidth="1"/>
    <col min="504" max="504" width="9" style="32" bestFit="1" customWidth="1"/>
    <col min="505" max="505" width="6.8984375" style="32" bestFit="1" customWidth="1"/>
    <col min="506" max="506" width="6.09765625" style="32" bestFit="1" customWidth="1"/>
    <col min="507" max="507" width="6.59765625" style="32" bestFit="1" customWidth="1"/>
    <col min="508" max="509" width="9.3984375" style="32" customWidth="1"/>
    <col min="510" max="758" width="9" style="32"/>
    <col min="759" max="759" width="29.59765625" style="32" customWidth="1"/>
    <col min="760" max="760" width="9" style="32" bestFit="1" customWidth="1"/>
    <col min="761" max="761" width="6.8984375" style="32" bestFit="1" customWidth="1"/>
    <col min="762" max="762" width="6.09765625" style="32" bestFit="1" customWidth="1"/>
    <col min="763" max="763" width="6.59765625" style="32" bestFit="1" customWidth="1"/>
    <col min="764" max="765" width="9.3984375" style="32" customWidth="1"/>
    <col min="766" max="1014" width="9" style="32"/>
    <col min="1015" max="1015" width="29.59765625" style="32" customWidth="1"/>
    <col min="1016" max="1016" width="9" style="32" bestFit="1" customWidth="1"/>
    <col min="1017" max="1017" width="6.8984375" style="32" bestFit="1" customWidth="1"/>
    <col min="1018" max="1018" width="6.09765625" style="32" bestFit="1" customWidth="1"/>
    <col min="1019" max="1019" width="6.59765625" style="32" bestFit="1" customWidth="1"/>
    <col min="1020" max="1021" width="9.3984375" style="32" customWidth="1"/>
    <col min="1022" max="1270" width="9" style="32"/>
    <col min="1271" max="1271" width="29.59765625" style="32" customWidth="1"/>
    <col min="1272" max="1272" width="9" style="32" bestFit="1" customWidth="1"/>
    <col min="1273" max="1273" width="6.8984375" style="32" bestFit="1" customWidth="1"/>
    <col min="1274" max="1274" width="6.09765625" style="32" bestFit="1" customWidth="1"/>
    <col min="1275" max="1275" width="6.59765625" style="32" bestFit="1" customWidth="1"/>
    <col min="1276" max="1277" width="9.3984375" style="32" customWidth="1"/>
    <col min="1278" max="1526" width="9" style="32"/>
    <col min="1527" max="1527" width="29.59765625" style="32" customWidth="1"/>
    <col min="1528" max="1528" width="9" style="32" bestFit="1" customWidth="1"/>
    <col min="1529" max="1529" width="6.8984375" style="32" bestFit="1" customWidth="1"/>
    <col min="1530" max="1530" width="6.09765625" style="32" bestFit="1" customWidth="1"/>
    <col min="1531" max="1531" width="6.59765625" style="32" bestFit="1" customWidth="1"/>
    <col min="1532" max="1533" width="9.3984375" style="32" customWidth="1"/>
    <col min="1534" max="1782" width="9" style="32"/>
    <col min="1783" max="1783" width="29.59765625" style="32" customWidth="1"/>
    <col min="1784" max="1784" width="9" style="32" bestFit="1" customWidth="1"/>
    <col min="1785" max="1785" width="6.8984375" style="32" bestFit="1" customWidth="1"/>
    <col min="1786" max="1786" width="6.09765625" style="32" bestFit="1" customWidth="1"/>
    <col min="1787" max="1787" width="6.59765625" style="32" bestFit="1" customWidth="1"/>
    <col min="1788" max="1789" width="9.3984375" style="32" customWidth="1"/>
    <col min="1790" max="2038" width="9" style="32"/>
    <col min="2039" max="2039" width="29.59765625" style="32" customWidth="1"/>
    <col min="2040" max="2040" width="9" style="32" bestFit="1" customWidth="1"/>
    <col min="2041" max="2041" width="6.8984375" style="32" bestFit="1" customWidth="1"/>
    <col min="2042" max="2042" width="6.09765625" style="32" bestFit="1" customWidth="1"/>
    <col min="2043" max="2043" width="6.59765625" style="32" bestFit="1" customWidth="1"/>
    <col min="2044" max="2045" width="9.3984375" style="32" customWidth="1"/>
    <col min="2046" max="2294" width="9" style="32"/>
    <col min="2295" max="2295" width="29.59765625" style="32" customWidth="1"/>
    <col min="2296" max="2296" width="9" style="32" bestFit="1" customWidth="1"/>
    <col min="2297" max="2297" width="6.8984375" style="32" bestFit="1" customWidth="1"/>
    <col min="2298" max="2298" width="6.09765625" style="32" bestFit="1" customWidth="1"/>
    <col min="2299" max="2299" width="6.59765625" style="32" bestFit="1" customWidth="1"/>
    <col min="2300" max="2301" width="9.3984375" style="32" customWidth="1"/>
    <col min="2302" max="2550" width="9" style="32"/>
    <col min="2551" max="2551" width="29.59765625" style="32" customWidth="1"/>
    <col min="2552" max="2552" width="9" style="32" bestFit="1" customWidth="1"/>
    <col min="2553" max="2553" width="6.8984375" style="32" bestFit="1" customWidth="1"/>
    <col min="2554" max="2554" width="6.09765625" style="32" bestFit="1" customWidth="1"/>
    <col min="2555" max="2555" width="6.59765625" style="32" bestFit="1" customWidth="1"/>
    <col min="2556" max="2557" width="9.3984375" style="32" customWidth="1"/>
    <col min="2558" max="2806" width="9" style="32"/>
    <col min="2807" max="2807" width="29.59765625" style="32" customWidth="1"/>
    <col min="2808" max="2808" width="9" style="32" bestFit="1" customWidth="1"/>
    <col min="2809" max="2809" width="6.8984375" style="32" bestFit="1" customWidth="1"/>
    <col min="2810" max="2810" width="6.09765625" style="32" bestFit="1" customWidth="1"/>
    <col min="2811" max="2811" width="6.59765625" style="32" bestFit="1" customWidth="1"/>
    <col min="2812" max="2813" width="9.3984375" style="32" customWidth="1"/>
    <col min="2814" max="3062" width="9" style="32"/>
    <col min="3063" max="3063" width="29.59765625" style="32" customWidth="1"/>
    <col min="3064" max="3064" width="9" style="32" bestFit="1" customWidth="1"/>
    <col min="3065" max="3065" width="6.8984375" style="32" bestFit="1" customWidth="1"/>
    <col min="3066" max="3066" width="6.09765625" style="32" bestFit="1" customWidth="1"/>
    <col min="3067" max="3067" width="6.59765625" style="32" bestFit="1" customWidth="1"/>
    <col min="3068" max="3069" width="9.3984375" style="32" customWidth="1"/>
    <col min="3070" max="3318" width="9" style="32"/>
    <col min="3319" max="3319" width="29.59765625" style="32" customWidth="1"/>
    <col min="3320" max="3320" width="9" style="32" bestFit="1" customWidth="1"/>
    <col min="3321" max="3321" width="6.8984375" style="32" bestFit="1" customWidth="1"/>
    <col min="3322" max="3322" width="6.09765625" style="32" bestFit="1" customWidth="1"/>
    <col min="3323" max="3323" width="6.59765625" style="32" bestFit="1" customWidth="1"/>
    <col min="3324" max="3325" width="9.3984375" style="32" customWidth="1"/>
    <col min="3326" max="3574" width="9" style="32"/>
    <col min="3575" max="3575" width="29.59765625" style="32" customWidth="1"/>
    <col min="3576" max="3576" width="9" style="32" bestFit="1" customWidth="1"/>
    <col min="3577" max="3577" width="6.8984375" style="32" bestFit="1" customWidth="1"/>
    <col min="3578" max="3578" width="6.09765625" style="32" bestFit="1" customWidth="1"/>
    <col min="3579" max="3579" width="6.59765625" style="32" bestFit="1" customWidth="1"/>
    <col min="3580" max="3581" width="9.3984375" style="32" customWidth="1"/>
    <col min="3582" max="3830" width="9" style="32"/>
    <col min="3831" max="3831" width="29.59765625" style="32" customWidth="1"/>
    <col min="3832" max="3832" width="9" style="32" bestFit="1" customWidth="1"/>
    <col min="3833" max="3833" width="6.8984375" style="32" bestFit="1" customWidth="1"/>
    <col min="3834" max="3834" width="6.09765625" style="32" bestFit="1" customWidth="1"/>
    <col min="3835" max="3835" width="6.59765625" style="32" bestFit="1" customWidth="1"/>
    <col min="3836" max="3837" width="9.3984375" style="32" customWidth="1"/>
    <col min="3838" max="4086" width="9" style="32"/>
    <col min="4087" max="4087" width="29.59765625" style="32" customWidth="1"/>
    <col min="4088" max="4088" width="9" style="32" bestFit="1" customWidth="1"/>
    <col min="4089" max="4089" width="6.8984375" style="32" bestFit="1" customWidth="1"/>
    <col min="4090" max="4090" width="6.09765625" style="32" bestFit="1" customWidth="1"/>
    <col min="4091" max="4091" width="6.59765625" style="32" bestFit="1" customWidth="1"/>
    <col min="4092" max="4093" width="9.3984375" style="32" customWidth="1"/>
    <col min="4094" max="4342" width="9" style="32"/>
    <col min="4343" max="4343" width="29.59765625" style="32" customWidth="1"/>
    <col min="4344" max="4344" width="9" style="32" bestFit="1" customWidth="1"/>
    <col min="4345" max="4345" width="6.8984375" style="32" bestFit="1" customWidth="1"/>
    <col min="4346" max="4346" width="6.09765625" style="32" bestFit="1" customWidth="1"/>
    <col min="4347" max="4347" width="6.59765625" style="32" bestFit="1" customWidth="1"/>
    <col min="4348" max="4349" width="9.3984375" style="32" customWidth="1"/>
    <col min="4350" max="4598" width="9" style="32"/>
    <col min="4599" max="4599" width="29.59765625" style="32" customWidth="1"/>
    <col min="4600" max="4600" width="9" style="32" bestFit="1" customWidth="1"/>
    <col min="4601" max="4601" width="6.8984375" style="32" bestFit="1" customWidth="1"/>
    <col min="4602" max="4602" width="6.09765625" style="32" bestFit="1" customWidth="1"/>
    <col min="4603" max="4603" width="6.59765625" style="32" bestFit="1" customWidth="1"/>
    <col min="4604" max="4605" width="9.3984375" style="32" customWidth="1"/>
    <col min="4606" max="4854" width="9" style="32"/>
    <col min="4855" max="4855" width="29.59765625" style="32" customWidth="1"/>
    <col min="4856" max="4856" width="9" style="32" bestFit="1" customWidth="1"/>
    <col min="4857" max="4857" width="6.8984375" style="32" bestFit="1" customWidth="1"/>
    <col min="4858" max="4858" width="6.09765625" style="32" bestFit="1" customWidth="1"/>
    <col min="4859" max="4859" width="6.59765625" style="32" bestFit="1" customWidth="1"/>
    <col min="4860" max="4861" width="9.3984375" style="32" customWidth="1"/>
    <col min="4862" max="5110" width="9" style="32"/>
    <col min="5111" max="5111" width="29.59765625" style="32" customWidth="1"/>
    <col min="5112" max="5112" width="9" style="32" bestFit="1" customWidth="1"/>
    <col min="5113" max="5113" width="6.8984375" style="32" bestFit="1" customWidth="1"/>
    <col min="5114" max="5114" width="6.09765625" style="32" bestFit="1" customWidth="1"/>
    <col min="5115" max="5115" width="6.59765625" style="32" bestFit="1" customWidth="1"/>
    <col min="5116" max="5117" width="9.3984375" style="32" customWidth="1"/>
    <col min="5118" max="5366" width="9" style="32"/>
    <col min="5367" max="5367" width="29.59765625" style="32" customWidth="1"/>
    <col min="5368" max="5368" width="9" style="32" bestFit="1" customWidth="1"/>
    <col min="5369" max="5369" width="6.8984375" style="32" bestFit="1" customWidth="1"/>
    <col min="5370" max="5370" width="6.09765625" style="32" bestFit="1" customWidth="1"/>
    <col min="5371" max="5371" width="6.59765625" style="32" bestFit="1" customWidth="1"/>
    <col min="5372" max="5373" width="9.3984375" style="32" customWidth="1"/>
    <col min="5374" max="5622" width="9" style="32"/>
    <col min="5623" max="5623" width="29.59765625" style="32" customWidth="1"/>
    <col min="5624" max="5624" width="9" style="32" bestFit="1" customWidth="1"/>
    <col min="5625" max="5625" width="6.8984375" style="32" bestFit="1" customWidth="1"/>
    <col min="5626" max="5626" width="6.09765625" style="32" bestFit="1" customWidth="1"/>
    <col min="5627" max="5627" width="6.59765625" style="32" bestFit="1" customWidth="1"/>
    <col min="5628" max="5629" width="9.3984375" style="32" customWidth="1"/>
    <col min="5630" max="5878" width="9" style="32"/>
    <col min="5879" max="5879" width="29.59765625" style="32" customWidth="1"/>
    <col min="5880" max="5880" width="9" style="32" bestFit="1" customWidth="1"/>
    <col min="5881" max="5881" width="6.8984375" style="32" bestFit="1" customWidth="1"/>
    <col min="5882" max="5882" width="6.09765625" style="32" bestFit="1" customWidth="1"/>
    <col min="5883" max="5883" width="6.59765625" style="32" bestFit="1" customWidth="1"/>
    <col min="5884" max="5885" width="9.3984375" style="32" customWidth="1"/>
    <col min="5886" max="6134" width="9" style="32"/>
    <col min="6135" max="6135" width="29.59765625" style="32" customWidth="1"/>
    <col min="6136" max="6136" width="9" style="32" bestFit="1" customWidth="1"/>
    <col min="6137" max="6137" width="6.8984375" style="32" bestFit="1" customWidth="1"/>
    <col min="6138" max="6138" width="6.09765625" style="32" bestFit="1" customWidth="1"/>
    <col min="6139" max="6139" width="6.59765625" style="32" bestFit="1" customWidth="1"/>
    <col min="6140" max="6141" width="9.3984375" style="32" customWidth="1"/>
    <col min="6142" max="6390" width="9" style="32"/>
    <col min="6391" max="6391" width="29.59765625" style="32" customWidth="1"/>
    <col min="6392" max="6392" width="9" style="32" bestFit="1" customWidth="1"/>
    <col min="6393" max="6393" width="6.8984375" style="32" bestFit="1" customWidth="1"/>
    <col min="6394" max="6394" width="6.09765625" style="32" bestFit="1" customWidth="1"/>
    <col min="6395" max="6395" width="6.59765625" style="32" bestFit="1" customWidth="1"/>
    <col min="6396" max="6397" width="9.3984375" style="32" customWidth="1"/>
    <col min="6398" max="6646" width="9" style="32"/>
    <col min="6647" max="6647" width="29.59765625" style="32" customWidth="1"/>
    <col min="6648" max="6648" width="9" style="32" bestFit="1" customWidth="1"/>
    <col min="6649" max="6649" width="6.8984375" style="32" bestFit="1" customWidth="1"/>
    <col min="6650" max="6650" width="6.09765625" style="32" bestFit="1" customWidth="1"/>
    <col min="6651" max="6651" width="6.59765625" style="32" bestFit="1" customWidth="1"/>
    <col min="6652" max="6653" width="9.3984375" style="32" customWidth="1"/>
    <col min="6654" max="6902" width="9" style="32"/>
    <col min="6903" max="6903" width="29.59765625" style="32" customWidth="1"/>
    <col min="6904" max="6904" width="9" style="32" bestFit="1" customWidth="1"/>
    <col min="6905" max="6905" width="6.8984375" style="32" bestFit="1" customWidth="1"/>
    <col min="6906" max="6906" width="6.09765625" style="32" bestFit="1" customWidth="1"/>
    <col min="6907" max="6907" width="6.59765625" style="32" bestFit="1" customWidth="1"/>
    <col min="6908" max="6909" width="9.3984375" style="32" customWidth="1"/>
    <col min="6910" max="7158" width="9" style="32"/>
    <col min="7159" max="7159" width="29.59765625" style="32" customWidth="1"/>
    <col min="7160" max="7160" width="9" style="32" bestFit="1" customWidth="1"/>
    <col min="7161" max="7161" width="6.8984375" style="32" bestFit="1" customWidth="1"/>
    <col min="7162" max="7162" width="6.09765625" style="32" bestFit="1" customWidth="1"/>
    <col min="7163" max="7163" width="6.59765625" style="32" bestFit="1" customWidth="1"/>
    <col min="7164" max="7165" width="9.3984375" style="32" customWidth="1"/>
    <col min="7166" max="7414" width="9" style="32"/>
    <col min="7415" max="7415" width="29.59765625" style="32" customWidth="1"/>
    <col min="7416" max="7416" width="9" style="32" bestFit="1" customWidth="1"/>
    <col min="7417" max="7417" width="6.8984375" style="32" bestFit="1" customWidth="1"/>
    <col min="7418" max="7418" width="6.09765625" style="32" bestFit="1" customWidth="1"/>
    <col min="7419" max="7419" width="6.59765625" style="32" bestFit="1" customWidth="1"/>
    <col min="7420" max="7421" width="9.3984375" style="32" customWidth="1"/>
    <col min="7422" max="7670" width="9" style="32"/>
    <col min="7671" max="7671" width="29.59765625" style="32" customWidth="1"/>
    <col min="7672" max="7672" width="9" style="32" bestFit="1" customWidth="1"/>
    <col min="7673" max="7673" width="6.8984375" style="32" bestFit="1" customWidth="1"/>
    <col min="7674" max="7674" width="6.09765625" style="32" bestFit="1" customWidth="1"/>
    <col min="7675" max="7675" width="6.59765625" style="32" bestFit="1" customWidth="1"/>
    <col min="7676" max="7677" width="9.3984375" style="32" customWidth="1"/>
    <col min="7678" max="7926" width="9" style="32"/>
    <col min="7927" max="7927" width="29.59765625" style="32" customWidth="1"/>
    <col min="7928" max="7928" width="9" style="32" bestFit="1" customWidth="1"/>
    <col min="7929" max="7929" width="6.8984375" style="32" bestFit="1" customWidth="1"/>
    <col min="7930" max="7930" width="6.09765625" style="32" bestFit="1" customWidth="1"/>
    <col min="7931" max="7931" width="6.59765625" style="32" bestFit="1" customWidth="1"/>
    <col min="7932" max="7933" width="9.3984375" style="32" customWidth="1"/>
    <col min="7934" max="8182" width="9" style="32"/>
    <col min="8183" max="8183" width="29.59765625" style="32" customWidth="1"/>
    <col min="8184" max="8184" width="9" style="32" bestFit="1" customWidth="1"/>
    <col min="8185" max="8185" width="6.8984375" style="32" bestFit="1" customWidth="1"/>
    <col min="8186" max="8186" width="6.09765625" style="32" bestFit="1" customWidth="1"/>
    <col min="8187" max="8187" width="6.59765625" style="32" bestFit="1" customWidth="1"/>
    <col min="8188" max="8189" width="9.3984375" style="32" customWidth="1"/>
    <col min="8190" max="8438" width="9" style="32"/>
    <col min="8439" max="8439" width="29.59765625" style="32" customWidth="1"/>
    <col min="8440" max="8440" width="9" style="32" bestFit="1" customWidth="1"/>
    <col min="8441" max="8441" width="6.8984375" style="32" bestFit="1" customWidth="1"/>
    <col min="8442" max="8442" width="6.09765625" style="32" bestFit="1" customWidth="1"/>
    <col min="8443" max="8443" width="6.59765625" style="32" bestFit="1" customWidth="1"/>
    <col min="8444" max="8445" width="9.3984375" style="32" customWidth="1"/>
    <col min="8446" max="8694" width="9" style="32"/>
    <col min="8695" max="8695" width="29.59765625" style="32" customWidth="1"/>
    <col min="8696" max="8696" width="9" style="32" bestFit="1" customWidth="1"/>
    <col min="8697" max="8697" width="6.8984375" style="32" bestFit="1" customWidth="1"/>
    <col min="8698" max="8698" width="6.09765625" style="32" bestFit="1" customWidth="1"/>
    <col min="8699" max="8699" width="6.59765625" style="32" bestFit="1" customWidth="1"/>
    <col min="8700" max="8701" width="9.3984375" style="32" customWidth="1"/>
    <col min="8702" max="8950" width="9" style="32"/>
    <col min="8951" max="8951" width="29.59765625" style="32" customWidth="1"/>
    <col min="8952" max="8952" width="9" style="32" bestFit="1" customWidth="1"/>
    <col min="8953" max="8953" width="6.8984375" style="32" bestFit="1" customWidth="1"/>
    <col min="8954" max="8954" width="6.09765625" style="32" bestFit="1" customWidth="1"/>
    <col min="8955" max="8955" width="6.59765625" style="32" bestFit="1" customWidth="1"/>
    <col min="8956" max="8957" width="9.3984375" style="32" customWidth="1"/>
    <col min="8958" max="9206" width="9" style="32"/>
    <col min="9207" max="9207" width="29.59765625" style="32" customWidth="1"/>
    <col min="9208" max="9208" width="9" style="32" bestFit="1" customWidth="1"/>
    <col min="9209" max="9209" width="6.8984375" style="32" bestFit="1" customWidth="1"/>
    <col min="9210" max="9210" width="6.09765625" style="32" bestFit="1" customWidth="1"/>
    <col min="9211" max="9211" width="6.59765625" style="32" bestFit="1" customWidth="1"/>
    <col min="9212" max="9213" width="9.3984375" style="32" customWidth="1"/>
    <col min="9214" max="9462" width="9" style="32"/>
    <col min="9463" max="9463" width="29.59765625" style="32" customWidth="1"/>
    <col min="9464" max="9464" width="9" style="32" bestFit="1" customWidth="1"/>
    <col min="9465" max="9465" width="6.8984375" style="32" bestFit="1" customWidth="1"/>
    <col min="9466" max="9466" width="6.09765625" style="32" bestFit="1" customWidth="1"/>
    <col min="9467" max="9467" width="6.59765625" style="32" bestFit="1" customWidth="1"/>
    <col min="9468" max="9469" width="9.3984375" style="32" customWidth="1"/>
    <col min="9470" max="9718" width="9" style="32"/>
    <col min="9719" max="9719" width="29.59765625" style="32" customWidth="1"/>
    <col min="9720" max="9720" width="9" style="32" bestFit="1" customWidth="1"/>
    <col min="9721" max="9721" width="6.8984375" style="32" bestFit="1" customWidth="1"/>
    <col min="9722" max="9722" width="6.09765625" style="32" bestFit="1" customWidth="1"/>
    <col min="9723" max="9723" width="6.59765625" style="32" bestFit="1" customWidth="1"/>
    <col min="9724" max="9725" width="9.3984375" style="32" customWidth="1"/>
    <col min="9726" max="9974" width="9" style="32"/>
    <col min="9975" max="9975" width="29.59765625" style="32" customWidth="1"/>
    <col min="9976" max="9976" width="9" style="32" bestFit="1" customWidth="1"/>
    <col min="9977" max="9977" width="6.8984375" style="32" bestFit="1" customWidth="1"/>
    <col min="9978" max="9978" width="6.09765625" style="32" bestFit="1" customWidth="1"/>
    <col min="9979" max="9979" width="6.59765625" style="32" bestFit="1" customWidth="1"/>
    <col min="9980" max="9981" width="9.3984375" style="32" customWidth="1"/>
    <col min="9982" max="10230" width="9" style="32"/>
    <col min="10231" max="10231" width="29.59765625" style="32" customWidth="1"/>
    <col min="10232" max="10232" width="9" style="32" bestFit="1" customWidth="1"/>
    <col min="10233" max="10233" width="6.8984375" style="32" bestFit="1" customWidth="1"/>
    <col min="10234" max="10234" width="6.09765625" style="32" bestFit="1" customWidth="1"/>
    <col min="10235" max="10235" width="6.59765625" style="32" bestFit="1" customWidth="1"/>
    <col min="10236" max="10237" width="9.3984375" style="32" customWidth="1"/>
    <col min="10238" max="10486" width="9" style="32"/>
    <col min="10487" max="10487" width="29.59765625" style="32" customWidth="1"/>
    <col min="10488" max="10488" width="9" style="32" bestFit="1" customWidth="1"/>
    <col min="10489" max="10489" width="6.8984375" style="32" bestFit="1" customWidth="1"/>
    <col min="10490" max="10490" width="6.09765625" style="32" bestFit="1" customWidth="1"/>
    <col min="10491" max="10491" width="6.59765625" style="32" bestFit="1" customWidth="1"/>
    <col min="10492" max="10493" width="9.3984375" style="32" customWidth="1"/>
    <col min="10494" max="10742" width="9" style="32"/>
    <col min="10743" max="10743" width="29.59765625" style="32" customWidth="1"/>
    <col min="10744" max="10744" width="9" style="32" bestFit="1" customWidth="1"/>
    <col min="10745" max="10745" width="6.8984375" style="32" bestFit="1" customWidth="1"/>
    <col min="10746" max="10746" width="6.09765625" style="32" bestFit="1" customWidth="1"/>
    <col min="10747" max="10747" width="6.59765625" style="32" bestFit="1" customWidth="1"/>
    <col min="10748" max="10749" width="9.3984375" style="32" customWidth="1"/>
    <col min="10750" max="10998" width="9" style="32"/>
    <col min="10999" max="10999" width="29.59765625" style="32" customWidth="1"/>
    <col min="11000" max="11000" width="9" style="32" bestFit="1" customWidth="1"/>
    <col min="11001" max="11001" width="6.8984375" style="32" bestFit="1" customWidth="1"/>
    <col min="11002" max="11002" width="6.09765625" style="32" bestFit="1" customWidth="1"/>
    <col min="11003" max="11003" width="6.59765625" style="32" bestFit="1" customWidth="1"/>
    <col min="11004" max="11005" width="9.3984375" style="32" customWidth="1"/>
    <col min="11006" max="11254" width="9" style="32"/>
    <col min="11255" max="11255" width="29.59765625" style="32" customWidth="1"/>
    <col min="11256" max="11256" width="9" style="32" bestFit="1" customWidth="1"/>
    <col min="11257" max="11257" width="6.8984375" style="32" bestFit="1" customWidth="1"/>
    <col min="11258" max="11258" width="6.09765625" style="32" bestFit="1" customWidth="1"/>
    <col min="11259" max="11259" width="6.59765625" style="32" bestFit="1" customWidth="1"/>
    <col min="11260" max="11261" width="9.3984375" style="32" customWidth="1"/>
    <col min="11262" max="11510" width="9" style="32"/>
    <col min="11511" max="11511" width="29.59765625" style="32" customWidth="1"/>
    <col min="11512" max="11512" width="9" style="32" bestFit="1" customWidth="1"/>
    <col min="11513" max="11513" width="6.8984375" style="32" bestFit="1" customWidth="1"/>
    <col min="11514" max="11514" width="6.09765625" style="32" bestFit="1" customWidth="1"/>
    <col min="11515" max="11515" width="6.59765625" style="32" bestFit="1" customWidth="1"/>
    <col min="11516" max="11517" width="9.3984375" style="32" customWidth="1"/>
    <col min="11518" max="11766" width="9" style="32"/>
    <col min="11767" max="11767" width="29.59765625" style="32" customWidth="1"/>
    <col min="11768" max="11768" width="9" style="32" bestFit="1" customWidth="1"/>
    <col min="11769" max="11769" width="6.8984375" style="32" bestFit="1" customWidth="1"/>
    <col min="11770" max="11770" width="6.09765625" style="32" bestFit="1" customWidth="1"/>
    <col min="11771" max="11771" width="6.59765625" style="32" bestFit="1" customWidth="1"/>
    <col min="11772" max="11773" width="9.3984375" style="32" customWidth="1"/>
    <col min="11774" max="12022" width="9" style="32"/>
    <col min="12023" max="12023" width="29.59765625" style="32" customWidth="1"/>
    <col min="12024" max="12024" width="9" style="32" bestFit="1" customWidth="1"/>
    <col min="12025" max="12025" width="6.8984375" style="32" bestFit="1" customWidth="1"/>
    <col min="12026" max="12026" width="6.09765625" style="32" bestFit="1" customWidth="1"/>
    <col min="12027" max="12027" width="6.59765625" style="32" bestFit="1" customWidth="1"/>
    <col min="12028" max="12029" width="9.3984375" style="32" customWidth="1"/>
    <col min="12030" max="12278" width="9" style="32"/>
    <col min="12279" max="12279" width="29.59765625" style="32" customWidth="1"/>
    <col min="12280" max="12280" width="9" style="32" bestFit="1" customWidth="1"/>
    <col min="12281" max="12281" width="6.8984375" style="32" bestFit="1" customWidth="1"/>
    <col min="12282" max="12282" width="6.09765625" style="32" bestFit="1" customWidth="1"/>
    <col min="12283" max="12283" width="6.59765625" style="32" bestFit="1" customWidth="1"/>
    <col min="12284" max="12285" width="9.3984375" style="32" customWidth="1"/>
    <col min="12286" max="12534" width="9" style="32"/>
    <col min="12535" max="12535" width="29.59765625" style="32" customWidth="1"/>
    <col min="12536" max="12536" width="9" style="32" bestFit="1" customWidth="1"/>
    <col min="12537" max="12537" width="6.8984375" style="32" bestFit="1" customWidth="1"/>
    <col min="12538" max="12538" width="6.09765625" style="32" bestFit="1" customWidth="1"/>
    <col min="12539" max="12539" width="6.59765625" style="32" bestFit="1" customWidth="1"/>
    <col min="12540" max="12541" width="9.3984375" style="32" customWidth="1"/>
    <col min="12542" max="12790" width="9" style="32"/>
    <col min="12791" max="12791" width="29.59765625" style="32" customWidth="1"/>
    <col min="12792" max="12792" width="9" style="32" bestFit="1" customWidth="1"/>
    <col min="12793" max="12793" width="6.8984375" style="32" bestFit="1" customWidth="1"/>
    <col min="12794" max="12794" width="6.09765625" style="32" bestFit="1" customWidth="1"/>
    <col min="12795" max="12795" width="6.59765625" style="32" bestFit="1" customWidth="1"/>
    <col min="12796" max="12797" width="9.3984375" style="32" customWidth="1"/>
    <col min="12798" max="13046" width="9" style="32"/>
    <col min="13047" max="13047" width="29.59765625" style="32" customWidth="1"/>
    <col min="13048" max="13048" width="9" style="32" bestFit="1" customWidth="1"/>
    <col min="13049" max="13049" width="6.8984375" style="32" bestFit="1" customWidth="1"/>
    <col min="13050" max="13050" width="6.09765625" style="32" bestFit="1" customWidth="1"/>
    <col min="13051" max="13051" width="6.59765625" style="32" bestFit="1" customWidth="1"/>
    <col min="13052" max="13053" width="9.3984375" style="32" customWidth="1"/>
    <col min="13054" max="13302" width="9" style="32"/>
    <col min="13303" max="13303" width="29.59765625" style="32" customWidth="1"/>
    <col min="13304" max="13304" width="9" style="32" bestFit="1" customWidth="1"/>
    <col min="13305" max="13305" width="6.8984375" style="32" bestFit="1" customWidth="1"/>
    <col min="13306" max="13306" width="6.09765625" style="32" bestFit="1" customWidth="1"/>
    <col min="13307" max="13307" width="6.59765625" style="32" bestFit="1" customWidth="1"/>
    <col min="13308" max="13309" width="9.3984375" style="32" customWidth="1"/>
    <col min="13310" max="13558" width="9" style="32"/>
    <col min="13559" max="13559" width="29.59765625" style="32" customWidth="1"/>
    <col min="13560" max="13560" width="9" style="32" bestFit="1" customWidth="1"/>
    <col min="13561" max="13561" width="6.8984375" style="32" bestFit="1" customWidth="1"/>
    <col min="13562" max="13562" width="6.09765625" style="32" bestFit="1" customWidth="1"/>
    <col min="13563" max="13563" width="6.59765625" style="32" bestFit="1" customWidth="1"/>
    <col min="13564" max="13565" width="9.3984375" style="32" customWidth="1"/>
    <col min="13566" max="13814" width="9" style="32"/>
    <col min="13815" max="13815" width="29.59765625" style="32" customWidth="1"/>
    <col min="13816" max="13816" width="9" style="32" bestFit="1" customWidth="1"/>
    <col min="13817" max="13817" width="6.8984375" style="32" bestFit="1" customWidth="1"/>
    <col min="13818" max="13818" width="6.09765625" style="32" bestFit="1" customWidth="1"/>
    <col min="13819" max="13819" width="6.59765625" style="32" bestFit="1" customWidth="1"/>
    <col min="13820" max="13821" width="9.3984375" style="32" customWidth="1"/>
    <col min="13822" max="14070" width="9" style="32"/>
    <col min="14071" max="14071" width="29.59765625" style="32" customWidth="1"/>
    <col min="14072" max="14072" width="9" style="32" bestFit="1" customWidth="1"/>
    <col min="14073" max="14073" width="6.8984375" style="32" bestFit="1" customWidth="1"/>
    <col min="14074" max="14074" width="6.09765625" style="32" bestFit="1" customWidth="1"/>
    <col min="14075" max="14075" width="6.59765625" style="32" bestFit="1" customWidth="1"/>
    <col min="14076" max="14077" width="9.3984375" style="32" customWidth="1"/>
    <col min="14078" max="14326" width="9" style="32"/>
    <col min="14327" max="14327" width="29.59765625" style="32" customWidth="1"/>
    <col min="14328" max="14328" width="9" style="32" bestFit="1" customWidth="1"/>
    <col min="14329" max="14329" width="6.8984375" style="32" bestFit="1" customWidth="1"/>
    <col min="14330" max="14330" width="6.09765625" style="32" bestFit="1" customWidth="1"/>
    <col min="14331" max="14331" width="6.59765625" style="32" bestFit="1" customWidth="1"/>
    <col min="14332" max="14333" width="9.3984375" style="32" customWidth="1"/>
    <col min="14334" max="14582" width="9" style="32"/>
    <col min="14583" max="14583" width="29.59765625" style="32" customWidth="1"/>
    <col min="14584" max="14584" width="9" style="32" bestFit="1" customWidth="1"/>
    <col min="14585" max="14585" width="6.8984375" style="32" bestFit="1" customWidth="1"/>
    <col min="14586" max="14586" width="6.09765625" style="32" bestFit="1" customWidth="1"/>
    <col min="14587" max="14587" width="6.59765625" style="32" bestFit="1" customWidth="1"/>
    <col min="14588" max="14589" width="9.3984375" style="32" customWidth="1"/>
    <col min="14590" max="14838" width="9" style="32"/>
    <col min="14839" max="14839" width="29.59765625" style="32" customWidth="1"/>
    <col min="14840" max="14840" width="9" style="32" bestFit="1" customWidth="1"/>
    <col min="14841" max="14841" width="6.8984375" style="32" bestFit="1" customWidth="1"/>
    <col min="14842" max="14842" width="6.09765625" style="32" bestFit="1" customWidth="1"/>
    <col min="14843" max="14843" width="6.59765625" style="32" bestFit="1" customWidth="1"/>
    <col min="14844" max="14845" width="9.3984375" style="32" customWidth="1"/>
    <col min="14846" max="15094" width="9" style="32"/>
    <col min="15095" max="15095" width="29.59765625" style="32" customWidth="1"/>
    <col min="15096" max="15096" width="9" style="32" bestFit="1" customWidth="1"/>
    <col min="15097" max="15097" width="6.8984375" style="32" bestFit="1" customWidth="1"/>
    <col min="15098" max="15098" width="6.09765625" style="32" bestFit="1" customWidth="1"/>
    <col min="15099" max="15099" width="6.59765625" style="32" bestFit="1" customWidth="1"/>
    <col min="15100" max="15101" width="9.3984375" style="32" customWidth="1"/>
    <col min="15102" max="15350" width="9" style="32"/>
    <col min="15351" max="15351" width="29.59765625" style="32" customWidth="1"/>
    <col min="15352" max="15352" width="9" style="32" bestFit="1" customWidth="1"/>
    <col min="15353" max="15353" width="6.8984375" style="32" bestFit="1" customWidth="1"/>
    <col min="15354" max="15354" width="6.09765625" style="32" bestFit="1" customWidth="1"/>
    <col min="15355" max="15355" width="6.59765625" style="32" bestFit="1" customWidth="1"/>
    <col min="15356" max="15357" width="9.3984375" style="32" customWidth="1"/>
    <col min="15358" max="15606" width="9" style="32"/>
    <col min="15607" max="15607" width="29.59765625" style="32" customWidth="1"/>
    <col min="15608" max="15608" width="9" style="32" bestFit="1" customWidth="1"/>
    <col min="15609" max="15609" width="6.8984375" style="32" bestFit="1" customWidth="1"/>
    <col min="15610" max="15610" width="6.09765625" style="32" bestFit="1" customWidth="1"/>
    <col min="15611" max="15611" width="6.59765625" style="32" bestFit="1" customWidth="1"/>
    <col min="15612" max="15613" width="9.3984375" style="32" customWidth="1"/>
    <col min="15614" max="15862" width="9" style="32"/>
    <col min="15863" max="15863" width="29.59765625" style="32" customWidth="1"/>
    <col min="15864" max="15864" width="9" style="32" bestFit="1" customWidth="1"/>
    <col min="15865" max="15865" width="6.8984375" style="32" bestFit="1" customWidth="1"/>
    <col min="15866" max="15866" width="6.09765625" style="32" bestFit="1" customWidth="1"/>
    <col min="15867" max="15867" width="6.59765625" style="32" bestFit="1" customWidth="1"/>
    <col min="15868" max="15869" width="9.3984375" style="32" customWidth="1"/>
    <col min="15870" max="16118" width="9" style="32"/>
    <col min="16119" max="16119" width="29.59765625" style="32" customWidth="1"/>
    <col min="16120" max="16120" width="9" style="32" bestFit="1" customWidth="1"/>
    <col min="16121" max="16121" width="6.8984375" style="32" bestFit="1" customWidth="1"/>
    <col min="16122" max="16122" width="6.09765625" style="32" bestFit="1" customWidth="1"/>
    <col min="16123" max="16123" width="6.59765625" style="32" bestFit="1" customWidth="1"/>
    <col min="16124" max="16125" width="9.3984375" style="32" customWidth="1"/>
    <col min="16126" max="16384" width="9" style="32"/>
  </cols>
  <sheetData>
    <row r="1" spans="1:8" ht="20.100000000000001" customHeight="1">
      <c r="A1" s="29" t="s">
        <v>372</v>
      </c>
      <c r="B1" s="33"/>
      <c r="C1" s="33"/>
      <c r="D1" s="33"/>
      <c r="E1" s="33"/>
      <c r="F1" s="33"/>
      <c r="G1" s="33"/>
    </row>
    <row r="2" spans="1:8" ht="20.100000000000001" customHeight="1">
      <c r="A2" s="548" t="s">
        <v>445</v>
      </c>
      <c r="B2" s="34"/>
    </row>
    <row r="3" spans="1:8" ht="20.100000000000001" customHeight="1">
      <c r="A3" s="30"/>
      <c r="B3" s="30"/>
      <c r="G3" s="35"/>
    </row>
    <row r="4" spans="1:8" ht="20.100000000000001" customHeight="1">
      <c r="A4" s="31"/>
      <c r="B4" s="302" t="s">
        <v>14</v>
      </c>
      <c r="C4" s="302" t="s">
        <v>2</v>
      </c>
      <c r="D4" s="302" t="s">
        <v>15</v>
      </c>
      <c r="E4" s="302" t="s">
        <v>15</v>
      </c>
      <c r="F4" s="303" t="s">
        <v>23</v>
      </c>
      <c r="G4" s="303" t="s">
        <v>323</v>
      </c>
    </row>
    <row r="5" spans="1:8" ht="18" customHeight="1">
      <c r="A5" s="30"/>
      <c r="B5" s="139" t="s">
        <v>16</v>
      </c>
      <c r="C5" s="139" t="s">
        <v>311</v>
      </c>
      <c r="D5" s="140" t="s">
        <v>312</v>
      </c>
      <c r="E5" s="139" t="s">
        <v>17</v>
      </c>
      <c r="F5" s="21" t="s">
        <v>84</v>
      </c>
      <c r="G5" s="21" t="s">
        <v>374</v>
      </c>
    </row>
    <row r="6" spans="1:8" ht="18" customHeight="1">
      <c r="A6" s="30"/>
      <c r="B6" s="139"/>
      <c r="C6" s="139" t="s">
        <v>84</v>
      </c>
      <c r="D6" s="139" t="s">
        <v>84</v>
      </c>
      <c r="E6" s="139">
        <v>2019</v>
      </c>
      <c r="F6" s="21" t="s">
        <v>6</v>
      </c>
      <c r="G6" s="21" t="s">
        <v>325</v>
      </c>
    </row>
    <row r="7" spans="1:8" ht="20.100000000000001" customHeight="1">
      <c r="A7" s="30"/>
      <c r="B7" s="213"/>
      <c r="C7" s="214"/>
      <c r="D7" s="214"/>
      <c r="E7" s="141"/>
      <c r="F7" s="22" t="s">
        <v>48</v>
      </c>
      <c r="G7" s="22" t="s">
        <v>48</v>
      </c>
    </row>
    <row r="8" spans="1:8" ht="6.9" customHeight="1">
      <c r="A8" s="30"/>
      <c r="B8" s="142"/>
      <c r="C8" s="37"/>
      <c r="D8" s="37"/>
      <c r="E8" s="37"/>
      <c r="F8" s="37"/>
      <c r="G8" s="38"/>
      <c r="H8" s="39"/>
    </row>
    <row r="9" spans="1:8" ht="18" customHeight="1">
      <c r="A9" s="301" t="s">
        <v>51</v>
      </c>
      <c r="B9" s="142"/>
      <c r="C9" s="37"/>
      <c r="D9" s="37"/>
      <c r="E9" s="37"/>
      <c r="F9" s="37"/>
      <c r="G9" s="38"/>
      <c r="H9" s="39"/>
    </row>
    <row r="10" spans="1:8" ht="18" customHeight="1">
      <c r="A10" s="170" t="s">
        <v>52</v>
      </c>
      <c r="B10" s="142"/>
      <c r="C10" s="37"/>
      <c r="D10" s="37"/>
      <c r="E10" s="37"/>
      <c r="F10" s="37"/>
      <c r="G10" s="38"/>
      <c r="H10" s="39"/>
    </row>
    <row r="11" spans="1:8" ht="18" customHeight="1">
      <c r="A11" s="299" t="s">
        <v>157</v>
      </c>
      <c r="B11" s="300" t="s">
        <v>158</v>
      </c>
      <c r="C11" s="546">
        <v>524854</v>
      </c>
      <c r="D11" s="546">
        <v>534925</v>
      </c>
      <c r="E11" s="546">
        <f>4673566-457270+D11+C11</f>
        <v>5276075</v>
      </c>
      <c r="F11" s="547">
        <v>104.99915472763249</v>
      </c>
      <c r="G11" s="547">
        <v>105.86948278015056</v>
      </c>
      <c r="H11" s="39"/>
    </row>
    <row r="12" spans="1:8" ht="18" customHeight="1">
      <c r="A12" s="299" t="s">
        <v>159</v>
      </c>
      <c r="B12" s="300" t="s">
        <v>160</v>
      </c>
      <c r="C12" s="546">
        <v>16051</v>
      </c>
      <c r="D12" s="546">
        <v>16556</v>
      </c>
      <c r="E12" s="546">
        <f>141669-15885+D12+C12</f>
        <v>158391</v>
      </c>
      <c r="F12" s="547">
        <v>117.62699822380107</v>
      </c>
      <c r="G12" s="547">
        <v>114.86181715338259</v>
      </c>
      <c r="H12" s="39"/>
    </row>
    <row r="13" spans="1:8" ht="42" customHeight="1">
      <c r="A13" s="299" t="s">
        <v>161</v>
      </c>
      <c r="B13" s="300" t="s">
        <v>160</v>
      </c>
      <c r="C13" s="546">
        <v>120401</v>
      </c>
      <c r="D13" s="546">
        <v>123479</v>
      </c>
      <c r="E13" s="546">
        <f>1616609-143209+D13+C13</f>
        <v>1717280</v>
      </c>
      <c r="F13" s="547">
        <v>102.69212545044925</v>
      </c>
      <c r="G13" s="547">
        <v>99.747394102117795</v>
      </c>
      <c r="H13" s="39"/>
    </row>
    <row r="14" spans="1:8" ht="18" customHeight="1">
      <c r="A14" s="299" t="s">
        <v>162</v>
      </c>
      <c r="B14" s="300" t="s">
        <v>163</v>
      </c>
      <c r="C14" s="546">
        <v>1853.9284138901901</v>
      </c>
      <c r="D14" s="546">
        <v>1875.8683951196599</v>
      </c>
      <c r="E14" s="546">
        <v>21422.796809009851</v>
      </c>
      <c r="F14" s="547">
        <v>104.43811074918568</v>
      </c>
      <c r="G14" s="547">
        <v>103.32628459694591</v>
      </c>
      <c r="H14" s="39"/>
    </row>
    <row r="15" spans="1:8" ht="18" customHeight="1">
      <c r="A15" s="299" t="s">
        <v>164</v>
      </c>
      <c r="B15" s="300" t="s">
        <v>165</v>
      </c>
      <c r="C15" s="546">
        <v>8226</v>
      </c>
      <c r="D15" s="546">
        <v>8900</v>
      </c>
      <c r="E15" s="546">
        <v>109089</v>
      </c>
      <c r="F15" s="547">
        <v>80.499276410998561</v>
      </c>
      <c r="G15" s="547">
        <v>100.82442211891272</v>
      </c>
      <c r="H15" s="39"/>
    </row>
    <row r="16" spans="1:8" ht="18" customHeight="1">
      <c r="A16" s="299" t="s">
        <v>166</v>
      </c>
      <c r="B16" s="300" t="s">
        <v>160</v>
      </c>
      <c r="C16" s="546">
        <v>4</v>
      </c>
      <c r="D16" s="546">
        <v>1.7</v>
      </c>
      <c r="E16" s="546">
        <v>0</v>
      </c>
      <c r="F16" s="547">
        <v>40.476190476190474</v>
      </c>
      <c r="G16" s="547">
        <v>0</v>
      </c>
      <c r="H16" s="39"/>
    </row>
    <row r="17" spans="1:8" ht="32.1" customHeight="1">
      <c r="A17" s="299" t="s">
        <v>167</v>
      </c>
      <c r="B17" s="300" t="s">
        <v>168</v>
      </c>
      <c r="C17" s="546">
        <v>0</v>
      </c>
      <c r="D17" s="546">
        <v>0</v>
      </c>
      <c r="E17" s="546">
        <v>0</v>
      </c>
      <c r="F17" s="547"/>
      <c r="G17" s="547">
        <v>0</v>
      </c>
      <c r="H17" s="39"/>
    </row>
    <row r="18" spans="1:8" ht="18" customHeight="1">
      <c r="A18" s="299" t="s">
        <v>169</v>
      </c>
      <c r="B18" s="300" t="s">
        <v>160</v>
      </c>
      <c r="C18" s="546">
        <v>0</v>
      </c>
      <c r="D18" s="546">
        <v>0</v>
      </c>
      <c r="E18" s="546">
        <v>0</v>
      </c>
      <c r="F18" s="547"/>
      <c r="G18" s="547">
        <v>0</v>
      </c>
      <c r="H18" s="39"/>
    </row>
    <row r="19" spans="1:8" ht="27.9" customHeight="1">
      <c r="A19" s="299" t="s">
        <v>170</v>
      </c>
      <c r="B19" s="300" t="s">
        <v>171</v>
      </c>
      <c r="C19" s="546">
        <v>2697.74966617471</v>
      </c>
      <c r="D19" s="546">
        <v>3031.7014547754602</v>
      </c>
      <c r="E19" s="546">
        <f>25393-2798+D19+C19</f>
        <v>28324.451120950169</v>
      </c>
      <c r="F19" s="547">
        <v>124.50805008944552</v>
      </c>
      <c r="G19" s="547">
        <v>145.44047435777793</v>
      </c>
      <c r="H19" s="39"/>
    </row>
    <row r="20" spans="1:8" ht="18" customHeight="1">
      <c r="A20" s="299" t="s">
        <v>172</v>
      </c>
      <c r="B20" s="300" t="s">
        <v>171</v>
      </c>
      <c r="C20" s="546">
        <v>2298</v>
      </c>
      <c r="D20" s="546">
        <v>2670</v>
      </c>
      <c r="E20" s="546">
        <f>97225-4113+D20+C20</f>
        <v>98080</v>
      </c>
      <c r="F20" s="547">
        <v>103.05222453945086</v>
      </c>
      <c r="G20" s="547">
        <v>113.84143908311944</v>
      </c>
      <c r="H20" s="39"/>
    </row>
    <row r="21" spans="1:8" ht="27.9" customHeight="1">
      <c r="A21" s="299" t="s">
        <v>173</v>
      </c>
      <c r="B21" s="300" t="s">
        <v>174</v>
      </c>
      <c r="C21" s="546">
        <v>1423.6002083333301</v>
      </c>
      <c r="D21" s="546">
        <v>2312.9166666666702</v>
      </c>
      <c r="E21" s="546">
        <f>14013-1503+D21+C21</f>
        <v>16246.516874999999</v>
      </c>
      <c r="F21" s="547">
        <v>211.86440677966073</v>
      </c>
      <c r="G21" s="547">
        <v>97.566735691998531</v>
      </c>
      <c r="H21" s="39"/>
    </row>
    <row r="22" spans="1:8" ht="27.9" customHeight="1">
      <c r="A22" s="299" t="s">
        <v>175</v>
      </c>
      <c r="B22" s="300" t="s">
        <v>64</v>
      </c>
      <c r="C22" s="546">
        <v>58.072009291521503</v>
      </c>
      <c r="D22" s="546">
        <v>61.488009838081602</v>
      </c>
      <c r="E22" s="546">
        <v>674.56001912960301</v>
      </c>
      <c r="F22" s="547">
        <v>147.16130354580872</v>
      </c>
      <c r="G22" s="547">
        <v>77.0236722160288</v>
      </c>
      <c r="H22" s="39"/>
    </row>
    <row r="23" spans="1:8" ht="18" customHeight="1">
      <c r="A23" s="299" t="s">
        <v>176</v>
      </c>
      <c r="B23" s="300" t="s">
        <v>160</v>
      </c>
      <c r="C23" s="546">
        <v>799</v>
      </c>
      <c r="D23" s="546">
        <v>801</v>
      </c>
      <c r="E23" s="546">
        <v>8724</v>
      </c>
      <c r="F23" s="547">
        <v>154.03846153846155</v>
      </c>
      <c r="G23" s="547">
        <v>117.36849186062155</v>
      </c>
      <c r="H23" s="39"/>
    </row>
    <row r="24" spans="1:8" ht="27.9" customHeight="1">
      <c r="A24" s="299" t="s">
        <v>177</v>
      </c>
      <c r="B24" s="300" t="s">
        <v>178</v>
      </c>
      <c r="C24" s="546">
        <v>31.040840431572899</v>
      </c>
      <c r="D24" s="546">
        <v>36.201476433844398</v>
      </c>
      <c r="E24" s="546">
        <v>410.24231686541731</v>
      </c>
      <c r="F24" s="547">
        <v>86.238532110091796</v>
      </c>
      <c r="G24" s="547">
        <v>69.771675491665391</v>
      </c>
      <c r="H24" s="39"/>
    </row>
    <row r="25" spans="1:8" ht="42" customHeight="1">
      <c r="A25" s="299" t="s">
        <v>179</v>
      </c>
      <c r="B25" s="300" t="s">
        <v>160</v>
      </c>
      <c r="C25" s="546">
        <v>700</v>
      </c>
      <c r="D25" s="546">
        <v>725</v>
      </c>
      <c r="E25" s="546">
        <v>25392</v>
      </c>
      <c r="F25" s="547">
        <v>17.261904761904763</v>
      </c>
      <c r="G25" s="547">
        <v>59.396491228070182</v>
      </c>
      <c r="H25" s="39"/>
    </row>
    <row r="26" spans="1:8" ht="27.9" customHeight="1">
      <c r="A26" s="299" t="s">
        <v>180</v>
      </c>
      <c r="B26" s="300" t="s">
        <v>181</v>
      </c>
      <c r="C26" s="546">
        <v>53</v>
      </c>
      <c r="D26" s="546">
        <v>60</v>
      </c>
      <c r="E26" s="546">
        <v>651</v>
      </c>
      <c r="F26" s="547">
        <v>122.44897959183673</v>
      </c>
      <c r="G26" s="547">
        <v>101.08695652173914</v>
      </c>
      <c r="H26" s="39"/>
    </row>
    <row r="27" spans="1:8" ht="27.9" customHeight="1">
      <c r="A27" s="299" t="s">
        <v>182</v>
      </c>
      <c r="B27" s="300" t="s">
        <v>183</v>
      </c>
      <c r="C27" s="546">
        <v>26603</v>
      </c>
      <c r="D27" s="546">
        <v>27000</v>
      </c>
      <c r="E27" s="546">
        <v>422852</v>
      </c>
      <c r="F27" s="547">
        <v>56.898404737319034</v>
      </c>
      <c r="G27" s="547">
        <v>85.561544936544948</v>
      </c>
      <c r="H27" s="39"/>
    </row>
    <row r="28" spans="1:8" ht="27.9" customHeight="1">
      <c r="A28" s="299" t="s">
        <v>184</v>
      </c>
      <c r="B28" s="300" t="s">
        <v>185</v>
      </c>
      <c r="C28" s="546">
        <v>4340</v>
      </c>
      <c r="D28" s="546">
        <v>4500</v>
      </c>
      <c r="E28" s="546">
        <v>63194</v>
      </c>
      <c r="F28" s="547">
        <v>131.15709705625181</v>
      </c>
      <c r="G28" s="547">
        <v>90.719074347894747</v>
      </c>
      <c r="H28" s="39"/>
    </row>
    <row r="29" spans="1:8" ht="27.9" customHeight="1">
      <c r="A29" s="299" t="s">
        <v>186</v>
      </c>
      <c r="B29" s="300" t="s">
        <v>160</v>
      </c>
      <c r="C29" s="546">
        <v>1618.9034401876499</v>
      </c>
      <c r="D29" s="546">
        <v>1629.8997654417501</v>
      </c>
      <c r="E29" s="546">
        <v>17104.8032056294</v>
      </c>
      <c r="F29" s="547">
        <v>96.806966618287433</v>
      </c>
      <c r="G29" s="547">
        <v>80.60448424292855</v>
      </c>
      <c r="H29" s="39"/>
    </row>
    <row r="30" spans="1:8" ht="18" customHeight="1">
      <c r="A30" s="299" t="s">
        <v>187</v>
      </c>
      <c r="B30" s="300" t="s">
        <v>160</v>
      </c>
      <c r="C30" s="546">
        <v>33661</v>
      </c>
      <c r="D30" s="546">
        <v>35000</v>
      </c>
      <c r="E30" s="546">
        <v>369700</v>
      </c>
      <c r="F30" s="547">
        <v>122.57477061007214</v>
      </c>
      <c r="G30" s="547">
        <v>106.4322872433836</v>
      </c>
      <c r="H30" s="39"/>
    </row>
    <row r="31" spans="1:8" ht="54.9" customHeight="1">
      <c r="A31" s="299" t="s">
        <v>188</v>
      </c>
      <c r="B31" s="300" t="s">
        <v>160</v>
      </c>
      <c r="C31" s="546">
        <v>9364.76898148906</v>
      </c>
      <c r="D31" s="546">
        <v>10340.3588765774</v>
      </c>
      <c r="E31" s="546">
        <v>132624.12785806647</v>
      </c>
      <c r="F31" s="547">
        <v>115.57581813639821</v>
      </c>
      <c r="G31" s="547">
        <v>108.24001381581083</v>
      </c>
      <c r="H31" s="39"/>
    </row>
    <row r="32" spans="1:8" ht="20.100000000000001" customHeight="1">
      <c r="A32" s="299" t="s">
        <v>189</v>
      </c>
      <c r="B32" s="300" t="s">
        <v>158</v>
      </c>
      <c r="C32" s="546">
        <v>16784.5214052019</v>
      </c>
      <c r="D32" s="546">
        <v>17368.934982251802</v>
      </c>
      <c r="E32" s="546">
        <v>178556.45638745371</v>
      </c>
      <c r="F32" s="547">
        <v>132.53293833320313</v>
      </c>
      <c r="G32" s="547">
        <v>121.29092188003018</v>
      </c>
      <c r="H32" s="39"/>
    </row>
    <row r="33" spans="1:8" ht="57.9" customHeight="1">
      <c r="A33" s="299" t="s">
        <v>190</v>
      </c>
      <c r="B33" s="300" t="s">
        <v>160</v>
      </c>
      <c r="C33" s="546">
        <v>1905</v>
      </c>
      <c r="D33" s="546">
        <v>1930</v>
      </c>
      <c r="E33" s="546">
        <v>7374</v>
      </c>
      <c r="F33" s="547">
        <v>116.96969696969697</v>
      </c>
      <c r="G33" s="547">
        <v>44.155688622754489</v>
      </c>
      <c r="H33" s="39"/>
    </row>
    <row r="34" spans="1:8" ht="27.9" customHeight="1">
      <c r="A34" s="299" t="s">
        <v>191</v>
      </c>
      <c r="B34" s="300" t="s">
        <v>160</v>
      </c>
      <c r="C34" s="546">
        <v>322</v>
      </c>
      <c r="D34" s="546">
        <v>400</v>
      </c>
      <c r="E34" s="546">
        <v>5676</v>
      </c>
      <c r="F34" s="547">
        <v>64.620355411954762</v>
      </c>
      <c r="G34" s="547">
        <v>92.669387755102036</v>
      </c>
      <c r="H34" s="39"/>
    </row>
    <row r="35" spans="1:8" ht="27.9" customHeight="1">
      <c r="A35" s="299" t="s">
        <v>192</v>
      </c>
      <c r="B35" s="300" t="s">
        <v>160</v>
      </c>
      <c r="C35" s="546">
        <v>458.88469827586198</v>
      </c>
      <c r="D35" s="546">
        <v>458.88469827586198</v>
      </c>
      <c r="E35" s="546">
        <v>3082.7693965517237</v>
      </c>
      <c r="F35" s="547">
        <v>77.441077441077383</v>
      </c>
      <c r="G35" s="547">
        <v>57.88629756929187</v>
      </c>
      <c r="H35" s="39"/>
    </row>
    <row r="36" spans="1:8" ht="57.9" customHeight="1">
      <c r="A36" s="299" t="s">
        <v>193</v>
      </c>
      <c r="B36" s="300" t="s">
        <v>160</v>
      </c>
      <c r="C36" s="546">
        <v>345.93636808614798</v>
      </c>
      <c r="D36" s="546">
        <v>351.97014194811499</v>
      </c>
      <c r="E36" s="546">
        <v>4236.9065100342632</v>
      </c>
      <c r="F36" s="547">
        <v>133.58778625954196</v>
      </c>
      <c r="G36" s="547">
        <v>138.16863980508262</v>
      </c>
      <c r="H36" s="39"/>
    </row>
    <row r="37" spans="1:8" ht="18" customHeight="1">
      <c r="A37" s="299" t="s">
        <v>194</v>
      </c>
      <c r="B37" s="300" t="s">
        <v>64</v>
      </c>
      <c r="C37" s="546">
        <v>1924.4271907114201</v>
      </c>
      <c r="D37" s="546">
        <v>1519.80403779261</v>
      </c>
      <c r="E37" s="546">
        <v>27386.231228504028</v>
      </c>
      <c r="F37" s="547">
        <v>70.687323447740852</v>
      </c>
      <c r="G37" s="547">
        <v>132.49241123149383</v>
      </c>
      <c r="H37" s="39"/>
    </row>
    <row r="38" spans="1:8" ht="27.9" customHeight="1">
      <c r="A38" s="299" t="s">
        <v>195</v>
      </c>
      <c r="B38" s="300" t="s">
        <v>196</v>
      </c>
      <c r="C38" s="546">
        <v>105.10884786760001</v>
      </c>
      <c r="D38" s="546">
        <v>107.803946530872</v>
      </c>
      <c r="E38" s="546">
        <v>1053.912794398472</v>
      </c>
      <c r="F38" s="547"/>
      <c r="G38" s="547">
        <v>44.999763544934247</v>
      </c>
      <c r="H38" s="39"/>
    </row>
    <row r="39" spans="1:8" ht="18" customHeight="1">
      <c r="A39" s="299" t="s">
        <v>197</v>
      </c>
      <c r="B39" s="300" t="s">
        <v>196</v>
      </c>
      <c r="C39" s="546">
        <v>11</v>
      </c>
      <c r="D39" s="546">
        <v>12</v>
      </c>
      <c r="E39" s="546">
        <v>136</v>
      </c>
      <c r="F39" s="547">
        <v>171.42857142857142</v>
      </c>
      <c r="G39" s="547">
        <v>104.61538461538463</v>
      </c>
      <c r="H39" s="39"/>
    </row>
    <row r="40" spans="1:8" ht="42" customHeight="1">
      <c r="A40" s="299" t="s">
        <v>198</v>
      </c>
      <c r="B40" s="300" t="s">
        <v>64</v>
      </c>
      <c r="C40" s="546">
        <v>7060.1374570446696</v>
      </c>
      <c r="D40" s="546">
        <v>8681</v>
      </c>
      <c r="E40" s="546">
        <v>56495.137457044671</v>
      </c>
      <c r="F40" s="547">
        <v>121.64180060918466</v>
      </c>
      <c r="G40" s="547">
        <v>110.95638436954968</v>
      </c>
    </row>
    <row r="41" spans="1:8" ht="42" customHeight="1">
      <c r="A41" s="299" t="s">
        <v>199</v>
      </c>
      <c r="B41" s="300" t="s">
        <v>64</v>
      </c>
      <c r="C41" s="546">
        <v>344</v>
      </c>
      <c r="D41" s="546">
        <v>348</v>
      </c>
      <c r="E41" s="546">
        <v>5326</v>
      </c>
      <c r="F41" s="547">
        <v>50.694675128186461</v>
      </c>
      <c r="G41" s="547">
        <v>73.650384061032597</v>
      </c>
    </row>
    <row r="42" spans="1:8" ht="18" customHeight="1">
      <c r="A42" s="299" t="s">
        <v>200</v>
      </c>
      <c r="B42" s="300" t="s">
        <v>201</v>
      </c>
      <c r="C42" s="546">
        <v>297.30904584882302</v>
      </c>
      <c r="D42" s="546">
        <v>318.37819083023601</v>
      </c>
      <c r="E42" s="546">
        <v>3153.6872366790594</v>
      </c>
      <c r="F42" s="547">
        <v>93.793103448276057</v>
      </c>
      <c r="G42" s="547">
        <v>96.903925959291655</v>
      </c>
    </row>
    <row r="43" spans="1:8" ht="32.1" customHeight="1">
      <c r="A43" s="299" t="s">
        <v>202</v>
      </c>
      <c r="B43" s="300" t="s">
        <v>201</v>
      </c>
      <c r="C43" s="546">
        <v>0</v>
      </c>
      <c r="D43" s="546">
        <v>0</v>
      </c>
      <c r="E43" s="546">
        <v>0</v>
      </c>
      <c r="F43" s="547"/>
      <c r="G43" s="547">
        <v>0</v>
      </c>
    </row>
    <row r="44" spans="1:8" ht="27.9" customHeight="1">
      <c r="A44" s="299" t="s">
        <v>203</v>
      </c>
      <c r="B44" s="300" t="s">
        <v>201</v>
      </c>
      <c r="C44" s="546">
        <v>90</v>
      </c>
      <c r="D44" s="546">
        <v>95</v>
      </c>
      <c r="E44" s="546">
        <v>995</v>
      </c>
      <c r="F44" s="547">
        <v>150.79365079365078</v>
      </c>
      <c r="G44" s="547">
        <v>128.55297157622738</v>
      </c>
    </row>
    <row r="45" spans="1:8" ht="27.9" customHeight="1">
      <c r="A45" s="299" t="s">
        <v>204</v>
      </c>
      <c r="B45" s="300" t="s">
        <v>201</v>
      </c>
      <c r="C45" s="546">
        <v>0</v>
      </c>
      <c r="D45" s="546">
        <v>0</v>
      </c>
      <c r="E45" s="546">
        <v>0</v>
      </c>
      <c r="F45" s="547"/>
      <c r="G45" s="547">
        <v>0</v>
      </c>
    </row>
    <row r="46" spans="1:8" ht="54.9" customHeight="1">
      <c r="A46" s="299" t="s">
        <v>205</v>
      </c>
      <c r="B46" s="300" t="s">
        <v>160</v>
      </c>
      <c r="C46" s="546">
        <v>3013.8257677500201</v>
      </c>
      <c r="D46" s="546">
        <v>3146.0721640254301</v>
      </c>
      <c r="E46" s="546">
        <v>48099.897931775449</v>
      </c>
      <c r="F46" s="547">
        <v>110.78431372549042</v>
      </c>
      <c r="G46" s="547">
        <v>139.78132934276698</v>
      </c>
    </row>
    <row r="47" spans="1:8" ht="27.9" customHeight="1">
      <c r="A47" s="326" t="s">
        <v>373</v>
      </c>
      <c r="B47" s="300" t="s">
        <v>207</v>
      </c>
      <c r="C47" s="546">
        <v>21.5</v>
      </c>
      <c r="D47" s="546">
        <v>23.9</v>
      </c>
      <c r="E47" s="546">
        <v>152</v>
      </c>
      <c r="F47" s="547"/>
      <c r="G47" s="547"/>
    </row>
    <row r="48" spans="1:8" ht="18" customHeight="1">
      <c r="A48" s="299" t="s">
        <v>206</v>
      </c>
      <c r="B48" s="300" t="s">
        <v>207</v>
      </c>
      <c r="C48" s="546">
        <v>259.59056806002098</v>
      </c>
      <c r="D48" s="546">
        <v>263</v>
      </c>
      <c r="E48" s="546">
        <v>3126</v>
      </c>
      <c r="F48" s="547">
        <v>110.02851838898027</v>
      </c>
      <c r="G48" s="547">
        <v>108.31492220532448</v>
      </c>
    </row>
    <row r="49" spans="1:7" ht="18" customHeight="1">
      <c r="A49" s="299" t="s">
        <v>208</v>
      </c>
      <c r="B49" s="300" t="s">
        <v>160</v>
      </c>
      <c r="C49" s="546">
        <v>25720.673831955399</v>
      </c>
      <c r="D49" s="546">
        <v>26397.835704371901</v>
      </c>
      <c r="E49" s="546">
        <v>308828.50953632733</v>
      </c>
      <c r="F49" s="547">
        <v>118.10583734227507</v>
      </c>
      <c r="G49" s="547">
        <v>102.37533590010288</v>
      </c>
    </row>
    <row r="50" spans="1:7" ht="18" customHeight="1">
      <c r="A50" s="299" t="s">
        <v>209</v>
      </c>
      <c r="B50" s="300" t="s">
        <v>210</v>
      </c>
      <c r="C50" s="546">
        <v>6311.5931081468798</v>
      </c>
      <c r="D50" s="546">
        <v>6321.04317269077</v>
      </c>
      <c r="E50" s="546">
        <v>75348.636280837643</v>
      </c>
      <c r="F50" s="547">
        <v>108.27338129496411</v>
      </c>
      <c r="G50" s="547">
        <v>107.63930995410793</v>
      </c>
    </row>
    <row r="51" spans="1:7" ht="27.9" customHeight="1">
      <c r="A51" s="299" t="s">
        <v>211</v>
      </c>
      <c r="B51" s="300" t="s">
        <v>64</v>
      </c>
      <c r="C51" s="546">
        <v>6229.47114660238</v>
      </c>
      <c r="D51" s="546">
        <v>6252.8250715684799</v>
      </c>
      <c r="E51" s="546">
        <v>74608.296218170872</v>
      </c>
      <c r="F51" s="547">
        <v>102.0036716405951</v>
      </c>
      <c r="G51" s="547">
        <v>139.0233969704671</v>
      </c>
    </row>
    <row r="52" spans="1:7" ht="5.0999999999999996" customHeight="1">
      <c r="A52" s="35"/>
      <c r="B52" s="35"/>
      <c r="C52" s="35"/>
      <c r="D52" s="35"/>
      <c r="E52" s="35"/>
      <c r="F52" s="35"/>
      <c r="G52" s="35"/>
    </row>
    <row r="53" spans="1:7" ht="15"/>
    <row r="54" spans="1:7" ht="15"/>
    <row r="55" spans="1:7" ht="15"/>
    <row r="56" spans="1:7" ht="15"/>
    <row r="57" spans="1:7" ht="15"/>
    <row r="58" spans="1:7" ht="15"/>
    <row r="59" spans="1:7" ht="15"/>
    <row r="60" spans="1:7" ht="15"/>
    <row r="61" spans="1:7" ht="15"/>
    <row r="62" spans="1:7" ht="15"/>
    <row r="63" spans="1:7" ht="15"/>
    <row r="64" spans="1:7" ht="15"/>
    <row r="65" ht="15"/>
  </sheetData>
  <printOptions horizontalCentered="1"/>
  <pageMargins left="0.86614173228346458" right="0.47244094488188981" top="0.74803149606299213" bottom="0.78740157480314965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2"/>
  <sheetViews>
    <sheetView workbookViewId="0">
      <selection activeCell="A43" sqref="A43"/>
    </sheetView>
  </sheetViews>
  <sheetFormatPr defaultRowHeight="18" customHeight="1"/>
  <cols>
    <col min="1" max="1" width="23.59765625" style="32" customWidth="1"/>
    <col min="2" max="4" width="10.5" style="32" customWidth="1"/>
    <col min="5" max="5" width="12.59765625" style="32" customWidth="1"/>
    <col min="6" max="6" width="12.69921875" style="32" customWidth="1"/>
    <col min="7" max="7" width="9" style="32"/>
    <col min="8" max="8" width="16.69921875" style="32" customWidth="1"/>
    <col min="9" max="9" width="9" style="32"/>
    <col min="10" max="11" width="9.59765625" style="32" customWidth="1"/>
    <col min="12" max="13" width="11.59765625" style="32" customWidth="1"/>
    <col min="14" max="245" width="9" style="32"/>
    <col min="246" max="246" width="29.59765625" style="32" customWidth="1"/>
    <col min="247" max="247" width="9" style="32" bestFit="1" customWidth="1"/>
    <col min="248" max="248" width="6.8984375" style="32" bestFit="1" customWidth="1"/>
    <col min="249" max="249" width="6.09765625" style="32" bestFit="1" customWidth="1"/>
    <col min="250" max="250" width="6.59765625" style="32" bestFit="1" customWidth="1"/>
    <col min="251" max="252" width="9.3984375" style="32" customWidth="1"/>
    <col min="253" max="501" width="9" style="32"/>
    <col min="502" max="502" width="29.59765625" style="32" customWidth="1"/>
    <col min="503" max="503" width="9" style="32" bestFit="1" customWidth="1"/>
    <col min="504" max="504" width="6.8984375" style="32" bestFit="1" customWidth="1"/>
    <col min="505" max="505" width="6.09765625" style="32" bestFit="1" customWidth="1"/>
    <col min="506" max="506" width="6.59765625" style="32" bestFit="1" customWidth="1"/>
    <col min="507" max="508" width="9.3984375" style="32" customWidth="1"/>
    <col min="509" max="757" width="9" style="32"/>
    <col min="758" max="758" width="29.59765625" style="32" customWidth="1"/>
    <col min="759" max="759" width="9" style="32" bestFit="1" customWidth="1"/>
    <col min="760" max="760" width="6.8984375" style="32" bestFit="1" customWidth="1"/>
    <col min="761" max="761" width="6.09765625" style="32" bestFit="1" customWidth="1"/>
    <col min="762" max="762" width="6.59765625" style="32" bestFit="1" customWidth="1"/>
    <col min="763" max="764" width="9.3984375" style="32" customWidth="1"/>
    <col min="765" max="1013" width="9" style="32"/>
    <col min="1014" max="1014" width="29.59765625" style="32" customWidth="1"/>
    <col min="1015" max="1015" width="9" style="32" bestFit="1" customWidth="1"/>
    <col min="1016" max="1016" width="6.8984375" style="32" bestFit="1" customWidth="1"/>
    <col min="1017" max="1017" width="6.09765625" style="32" bestFit="1" customWidth="1"/>
    <col min="1018" max="1018" width="6.59765625" style="32" bestFit="1" customWidth="1"/>
    <col min="1019" max="1020" width="9.3984375" style="32" customWidth="1"/>
    <col min="1021" max="1269" width="9" style="32"/>
    <col min="1270" max="1270" width="29.59765625" style="32" customWidth="1"/>
    <col min="1271" max="1271" width="9" style="32" bestFit="1" customWidth="1"/>
    <col min="1272" max="1272" width="6.8984375" style="32" bestFit="1" customWidth="1"/>
    <col min="1273" max="1273" width="6.09765625" style="32" bestFit="1" customWidth="1"/>
    <col min="1274" max="1274" width="6.59765625" style="32" bestFit="1" customWidth="1"/>
    <col min="1275" max="1276" width="9.3984375" style="32" customWidth="1"/>
    <col min="1277" max="1525" width="9" style="32"/>
    <col min="1526" max="1526" width="29.59765625" style="32" customWidth="1"/>
    <col min="1527" max="1527" width="9" style="32" bestFit="1" customWidth="1"/>
    <col min="1528" max="1528" width="6.8984375" style="32" bestFit="1" customWidth="1"/>
    <col min="1529" max="1529" width="6.09765625" style="32" bestFit="1" customWidth="1"/>
    <col min="1530" max="1530" width="6.59765625" style="32" bestFit="1" customWidth="1"/>
    <col min="1531" max="1532" width="9.3984375" style="32" customWidth="1"/>
    <col min="1533" max="1781" width="9" style="32"/>
    <col min="1782" max="1782" width="29.59765625" style="32" customWidth="1"/>
    <col min="1783" max="1783" width="9" style="32" bestFit="1" customWidth="1"/>
    <col min="1784" max="1784" width="6.8984375" style="32" bestFit="1" customWidth="1"/>
    <col min="1785" max="1785" width="6.09765625" style="32" bestFit="1" customWidth="1"/>
    <col min="1786" max="1786" width="6.59765625" style="32" bestFit="1" customWidth="1"/>
    <col min="1787" max="1788" width="9.3984375" style="32" customWidth="1"/>
    <col min="1789" max="2037" width="9" style="32"/>
    <col min="2038" max="2038" width="29.59765625" style="32" customWidth="1"/>
    <col min="2039" max="2039" width="9" style="32" bestFit="1" customWidth="1"/>
    <col min="2040" max="2040" width="6.8984375" style="32" bestFit="1" customWidth="1"/>
    <col min="2041" max="2041" width="6.09765625" style="32" bestFit="1" customWidth="1"/>
    <col min="2042" max="2042" width="6.59765625" style="32" bestFit="1" customWidth="1"/>
    <col min="2043" max="2044" width="9.3984375" style="32" customWidth="1"/>
    <col min="2045" max="2293" width="9" style="32"/>
    <col min="2294" max="2294" width="29.59765625" style="32" customWidth="1"/>
    <col min="2295" max="2295" width="9" style="32" bestFit="1" customWidth="1"/>
    <col min="2296" max="2296" width="6.8984375" style="32" bestFit="1" customWidth="1"/>
    <col min="2297" max="2297" width="6.09765625" style="32" bestFit="1" customWidth="1"/>
    <col min="2298" max="2298" width="6.59765625" style="32" bestFit="1" customWidth="1"/>
    <col min="2299" max="2300" width="9.3984375" style="32" customWidth="1"/>
    <col min="2301" max="2549" width="9" style="32"/>
    <col min="2550" max="2550" width="29.59765625" style="32" customWidth="1"/>
    <col min="2551" max="2551" width="9" style="32" bestFit="1" customWidth="1"/>
    <col min="2552" max="2552" width="6.8984375" style="32" bestFit="1" customWidth="1"/>
    <col min="2553" max="2553" width="6.09765625" style="32" bestFit="1" customWidth="1"/>
    <col min="2554" max="2554" width="6.59765625" style="32" bestFit="1" customWidth="1"/>
    <col min="2555" max="2556" width="9.3984375" style="32" customWidth="1"/>
    <col min="2557" max="2805" width="9" style="32"/>
    <col min="2806" max="2806" width="29.59765625" style="32" customWidth="1"/>
    <col min="2807" max="2807" width="9" style="32" bestFit="1" customWidth="1"/>
    <col min="2808" max="2808" width="6.8984375" style="32" bestFit="1" customWidth="1"/>
    <col min="2809" max="2809" width="6.09765625" style="32" bestFit="1" customWidth="1"/>
    <col min="2810" max="2810" width="6.59765625" style="32" bestFit="1" customWidth="1"/>
    <col min="2811" max="2812" width="9.3984375" style="32" customWidth="1"/>
    <col min="2813" max="3061" width="9" style="32"/>
    <col min="3062" max="3062" width="29.59765625" style="32" customWidth="1"/>
    <col min="3063" max="3063" width="9" style="32" bestFit="1" customWidth="1"/>
    <col min="3064" max="3064" width="6.8984375" style="32" bestFit="1" customWidth="1"/>
    <col min="3065" max="3065" width="6.09765625" style="32" bestFit="1" customWidth="1"/>
    <col min="3066" max="3066" width="6.59765625" style="32" bestFit="1" customWidth="1"/>
    <col min="3067" max="3068" width="9.3984375" style="32" customWidth="1"/>
    <col min="3069" max="3317" width="9" style="32"/>
    <col min="3318" max="3318" width="29.59765625" style="32" customWidth="1"/>
    <col min="3319" max="3319" width="9" style="32" bestFit="1" customWidth="1"/>
    <col min="3320" max="3320" width="6.8984375" style="32" bestFit="1" customWidth="1"/>
    <col min="3321" max="3321" width="6.09765625" style="32" bestFit="1" customWidth="1"/>
    <col min="3322" max="3322" width="6.59765625" style="32" bestFit="1" customWidth="1"/>
    <col min="3323" max="3324" width="9.3984375" style="32" customWidth="1"/>
    <col min="3325" max="3573" width="9" style="32"/>
    <col min="3574" max="3574" width="29.59765625" style="32" customWidth="1"/>
    <col min="3575" max="3575" width="9" style="32" bestFit="1" customWidth="1"/>
    <col min="3576" max="3576" width="6.8984375" style="32" bestFit="1" customWidth="1"/>
    <col min="3577" max="3577" width="6.09765625" style="32" bestFit="1" customWidth="1"/>
    <col min="3578" max="3578" width="6.59765625" style="32" bestFit="1" customWidth="1"/>
    <col min="3579" max="3580" width="9.3984375" style="32" customWidth="1"/>
    <col min="3581" max="3829" width="9" style="32"/>
    <col min="3830" max="3830" width="29.59765625" style="32" customWidth="1"/>
    <col min="3831" max="3831" width="9" style="32" bestFit="1" customWidth="1"/>
    <col min="3832" max="3832" width="6.8984375" style="32" bestFit="1" customWidth="1"/>
    <col min="3833" max="3833" width="6.09765625" style="32" bestFit="1" customWidth="1"/>
    <col min="3834" max="3834" width="6.59765625" style="32" bestFit="1" customWidth="1"/>
    <col min="3835" max="3836" width="9.3984375" style="32" customWidth="1"/>
    <col min="3837" max="4085" width="9" style="32"/>
    <col min="4086" max="4086" width="29.59765625" style="32" customWidth="1"/>
    <col min="4087" max="4087" width="9" style="32" bestFit="1" customWidth="1"/>
    <col min="4088" max="4088" width="6.8984375" style="32" bestFit="1" customWidth="1"/>
    <col min="4089" max="4089" width="6.09765625" style="32" bestFit="1" customWidth="1"/>
    <col min="4090" max="4090" width="6.59765625" style="32" bestFit="1" customWidth="1"/>
    <col min="4091" max="4092" width="9.3984375" style="32" customWidth="1"/>
    <col min="4093" max="4341" width="9" style="32"/>
    <col min="4342" max="4342" width="29.59765625" style="32" customWidth="1"/>
    <col min="4343" max="4343" width="9" style="32" bestFit="1" customWidth="1"/>
    <col min="4344" max="4344" width="6.8984375" style="32" bestFit="1" customWidth="1"/>
    <col min="4345" max="4345" width="6.09765625" style="32" bestFit="1" customWidth="1"/>
    <col min="4346" max="4346" width="6.59765625" style="32" bestFit="1" customWidth="1"/>
    <col min="4347" max="4348" width="9.3984375" style="32" customWidth="1"/>
    <col min="4349" max="4597" width="9" style="32"/>
    <col min="4598" max="4598" width="29.59765625" style="32" customWidth="1"/>
    <col min="4599" max="4599" width="9" style="32" bestFit="1" customWidth="1"/>
    <col min="4600" max="4600" width="6.8984375" style="32" bestFit="1" customWidth="1"/>
    <col min="4601" max="4601" width="6.09765625" style="32" bestFit="1" customWidth="1"/>
    <col min="4602" max="4602" width="6.59765625" style="32" bestFit="1" customWidth="1"/>
    <col min="4603" max="4604" width="9.3984375" style="32" customWidth="1"/>
    <col min="4605" max="4853" width="9" style="32"/>
    <col min="4854" max="4854" width="29.59765625" style="32" customWidth="1"/>
    <col min="4855" max="4855" width="9" style="32" bestFit="1" customWidth="1"/>
    <col min="4856" max="4856" width="6.8984375" style="32" bestFit="1" customWidth="1"/>
    <col min="4857" max="4857" width="6.09765625" style="32" bestFit="1" customWidth="1"/>
    <col min="4858" max="4858" width="6.59765625" style="32" bestFit="1" customWidth="1"/>
    <col min="4859" max="4860" width="9.3984375" style="32" customWidth="1"/>
    <col min="4861" max="5109" width="9" style="32"/>
    <col min="5110" max="5110" width="29.59765625" style="32" customWidth="1"/>
    <col min="5111" max="5111" width="9" style="32" bestFit="1" customWidth="1"/>
    <col min="5112" max="5112" width="6.8984375" style="32" bestFit="1" customWidth="1"/>
    <col min="5113" max="5113" width="6.09765625" style="32" bestFit="1" customWidth="1"/>
    <col min="5114" max="5114" width="6.59765625" style="32" bestFit="1" customWidth="1"/>
    <col min="5115" max="5116" width="9.3984375" style="32" customWidth="1"/>
    <col min="5117" max="5365" width="9" style="32"/>
    <col min="5366" max="5366" width="29.59765625" style="32" customWidth="1"/>
    <col min="5367" max="5367" width="9" style="32" bestFit="1" customWidth="1"/>
    <col min="5368" max="5368" width="6.8984375" style="32" bestFit="1" customWidth="1"/>
    <col min="5369" max="5369" width="6.09765625" style="32" bestFit="1" customWidth="1"/>
    <col min="5370" max="5370" width="6.59765625" style="32" bestFit="1" customWidth="1"/>
    <col min="5371" max="5372" width="9.3984375" style="32" customWidth="1"/>
    <col min="5373" max="5621" width="9" style="32"/>
    <col min="5622" max="5622" width="29.59765625" style="32" customWidth="1"/>
    <col min="5623" max="5623" width="9" style="32" bestFit="1" customWidth="1"/>
    <col min="5624" max="5624" width="6.8984375" style="32" bestFit="1" customWidth="1"/>
    <col min="5625" max="5625" width="6.09765625" style="32" bestFit="1" customWidth="1"/>
    <col min="5626" max="5626" width="6.59765625" style="32" bestFit="1" customWidth="1"/>
    <col min="5627" max="5628" width="9.3984375" style="32" customWidth="1"/>
    <col min="5629" max="5877" width="9" style="32"/>
    <col min="5878" max="5878" width="29.59765625" style="32" customWidth="1"/>
    <col min="5879" max="5879" width="9" style="32" bestFit="1" customWidth="1"/>
    <col min="5880" max="5880" width="6.8984375" style="32" bestFit="1" customWidth="1"/>
    <col min="5881" max="5881" width="6.09765625" style="32" bestFit="1" customWidth="1"/>
    <col min="5882" max="5882" width="6.59765625" style="32" bestFit="1" customWidth="1"/>
    <col min="5883" max="5884" width="9.3984375" style="32" customWidth="1"/>
    <col min="5885" max="6133" width="9" style="32"/>
    <col min="6134" max="6134" width="29.59765625" style="32" customWidth="1"/>
    <col min="6135" max="6135" width="9" style="32" bestFit="1" customWidth="1"/>
    <col min="6136" max="6136" width="6.8984375" style="32" bestFit="1" customWidth="1"/>
    <col min="6137" max="6137" width="6.09765625" style="32" bestFit="1" customWidth="1"/>
    <col min="6138" max="6138" width="6.59765625" style="32" bestFit="1" customWidth="1"/>
    <col min="6139" max="6140" width="9.3984375" style="32" customWidth="1"/>
    <col min="6141" max="6389" width="9" style="32"/>
    <col min="6390" max="6390" width="29.59765625" style="32" customWidth="1"/>
    <col min="6391" max="6391" width="9" style="32" bestFit="1" customWidth="1"/>
    <col min="6392" max="6392" width="6.8984375" style="32" bestFit="1" customWidth="1"/>
    <col min="6393" max="6393" width="6.09765625" style="32" bestFit="1" customWidth="1"/>
    <col min="6394" max="6394" width="6.59765625" style="32" bestFit="1" customWidth="1"/>
    <col min="6395" max="6396" width="9.3984375" style="32" customWidth="1"/>
    <col min="6397" max="6645" width="9" style="32"/>
    <col min="6646" max="6646" width="29.59765625" style="32" customWidth="1"/>
    <col min="6647" max="6647" width="9" style="32" bestFit="1" customWidth="1"/>
    <col min="6648" max="6648" width="6.8984375" style="32" bestFit="1" customWidth="1"/>
    <col min="6649" max="6649" width="6.09765625" style="32" bestFit="1" customWidth="1"/>
    <col min="6650" max="6650" width="6.59765625" style="32" bestFit="1" customWidth="1"/>
    <col min="6651" max="6652" width="9.3984375" style="32" customWidth="1"/>
    <col min="6653" max="6901" width="9" style="32"/>
    <col min="6902" max="6902" width="29.59765625" style="32" customWidth="1"/>
    <col min="6903" max="6903" width="9" style="32" bestFit="1" customWidth="1"/>
    <col min="6904" max="6904" width="6.8984375" style="32" bestFit="1" customWidth="1"/>
    <col min="6905" max="6905" width="6.09765625" style="32" bestFit="1" customWidth="1"/>
    <col min="6906" max="6906" width="6.59765625" style="32" bestFit="1" customWidth="1"/>
    <col min="6907" max="6908" width="9.3984375" style="32" customWidth="1"/>
    <col min="6909" max="7157" width="9" style="32"/>
    <col min="7158" max="7158" width="29.59765625" style="32" customWidth="1"/>
    <col min="7159" max="7159" width="9" style="32" bestFit="1" customWidth="1"/>
    <col min="7160" max="7160" width="6.8984375" style="32" bestFit="1" customWidth="1"/>
    <col min="7161" max="7161" width="6.09765625" style="32" bestFit="1" customWidth="1"/>
    <col min="7162" max="7162" width="6.59765625" style="32" bestFit="1" customWidth="1"/>
    <col min="7163" max="7164" width="9.3984375" style="32" customWidth="1"/>
    <col min="7165" max="7413" width="9" style="32"/>
    <col min="7414" max="7414" width="29.59765625" style="32" customWidth="1"/>
    <col min="7415" max="7415" width="9" style="32" bestFit="1" customWidth="1"/>
    <col min="7416" max="7416" width="6.8984375" style="32" bestFit="1" customWidth="1"/>
    <col min="7417" max="7417" width="6.09765625" style="32" bestFit="1" customWidth="1"/>
    <col min="7418" max="7418" width="6.59765625" style="32" bestFit="1" customWidth="1"/>
    <col min="7419" max="7420" width="9.3984375" style="32" customWidth="1"/>
    <col min="7421" max="7669" width="9" style="32"/>
    <col min="7670" max="7670" width="29.59765625" style="32" customWidth="1"/>
    <col min="7671" max="7671" width="9" style="32" bestFit="1" customWidth="1"/>
    <col min="7672" max="7672" width="6.8984375" style="32" bestFit="1" customWidth="1"/>
    <col min="7673" max="7673" width="6.09765625" style="32" bestFit="1" customWidth="1"/>
    <col min="7674" max="7674" width="6.59765625" style="32" bestFit="1" customWidth="1"/>
    <col min="7675" max="7676" width="9.3984375" style="32" customWidth="1"/>
    <col min="7677" max="7925" width="9" style="32"/>
    <col min="7926" max="7926" width="29.59765625" style="32" customWidth="1"/>
    <col min="7927" max="7927" width="9" style="32" bestFit="1" customWidth="1"/>
    <col min="7928" max="7928" width="6.8984375" style="32" bestFit="1" customWidth="1"/>
    <col min="7929" max="7929" width="6.09765625" style="32" bestFit="1" customWidth="1"/>
    <col min="7930" max="7930" width="6.59765625" style="32" bestFit="1" customWidth="1"/>
    <col min="7931" max="7932" width="9.3984375" style="32" customWidth="1"/>
    <col min="7933" max="8181" width="9" style="32"/>
    <col min="8182" max="8182" width="29.59765625" style="32" customWidth="1"/>
    <col min="8183" max="8183" width="9" style="32" bestFit="1" customWidth="1"/>
    <col min="8184" max="8184" width="6.8984375" style="32" bestFit="1" customWidth="1"/>
    <col min="8185" max="8185" width="6.09765625" style="32" bestFit="1" customWidth="1"/>
    <col min="8186" max="8186" width="6.59765625" style="32" bestFit="1" customWidth="1"/>
    <col min="8187" max="8188" width="9.3984375" style="32" customWidth="1"/>
    <col min="8189" max="8437" width="9" style="32"/>
    <col min="8438" max="8438" width="29.59765625" style="32" customWidth="1"/>
    <col min="8439" max="8439" width="9" style="32" bestFit="1" customWidth="1"/>
    <col min="8440" max="8440" width="6.8984375" style="32" bestFit="1" customWidth="1"/>
    <col min="8441" max="8441" width="6.09765625" style="32" bestFit="1" customWidth="1"/>
    <col min="8442" max="8442" width="6.59765625" style="32" bestFit="1" customWidth="1"/>
    <col min="8443" max="8444" width="9.3984375" style="32" customWidth="1"/>
    <col min="8445" max="8693" width="9" style="32"/>
    <col min="8694" max="8694" width="29.59765625" style="32" customWidth="1"/>
    <col min="8695" max="8695" width="9" style="32" bestFit="1" customWidth="1"/>
    <col min="8696" max="8696" width="6.8984375" style="32" bestFit="1" customWidth="1"/>
    <col min="8697" max="8697" width="6.09765625" style="32" bestFit="1" customWidth="1"/>
    <col min="8698" max="8698" width="6.59765625" style="32" bestFit="1" customWidth="1"/>
    <col min="8699" max="8700" width="9.3984375" style="32" customWidth="1"/>
    <col min="8701" max="8949" width="9" style="32"/>
    <col min="8950" max="8950" width="29.59765625" style="32" customWidth="1"/>
    <col min="8951" max="8951" width="9" style="32" bestFit="1" customWidth="1"/>
    <col min="8952" max="8952" width="6.8984375" style="32" bestFit="1" customWidth="1"/>
    <col min="8953" max="8953" width="6.09765625" style="32" bestFit="1" customWidth="1"/>
    <col min="8954" max="8954" width="6.59765625" style="32" bestFit="1" customWidth="1"/>
    <col min="8955" max="8956" width="9.3984375" style="32" customWidth="1"/>
    <col min="8957" max="9205" width="9" style="32"/>
    <col min="9206" max="9206" width="29.59765625" style="32" customWidth="1"/>
    <col min="9207" max="9207" width="9" style="32" bestFit="1" customWidth="1"/>
    <col min="9208" max="9208" width="6.8984375" style="32" bestFit="1" customWidth="1"/>
    <col min="9209" max="9209" width="6.09765625" style="32" bestFit="1" customWidth="1"/>
    <col min="9210" max="9210" width="6.59765625" style="32" bestFit="1" customWidth="1"/>
    <col min="9211" max="9212" width="9.3984375" style="32" customWidth="1"/>
    <col min="9213" max="9461" width="9" style="32"/>
    <col min="9462" max="9462" width="29.59765625" style="32" customWidth="1"/>
    <col min="9463" max="9463" width="9" style="32" bestFit="1" customWidth="1"/>
    <col min="9464" max="9464" width="6.8984375" style="32" bestFit="1" customWidth="1"/>
    <col min="9465" max="9465" width="6.09765625" style="32" bestFit="1" customWidth="1"/>
    <col min="9466" max="9466" width="6.59765625" style="32" bestFit="1" customWidth="1"/>
    <col min="9467" max="9468" width="9.3984375" style="32" customWidth="1"/>
    <col min="9469" max="9717" width="9" style="32"/>
    <col min="9718" max="9718" width="29.59765625" style="32" customWidth="1"/>
    <col min="9719" max="9719" width="9" style="32" bestFit="1" customWidth="1"/>
    <col min="9720" max="9720" width="6.8984375" style="32" bestFit="1" customWidth="1"/>
    <col min="9721" max="9721" width="6.09765625" style="32" bestFit="1" customWidth="1"/>
    <col min="9722" max="9722" width="6.59765625" style="32" bestFit="1" customWidth="1"/>
    <col min="9723" max="9724" width="9.3984375" style="32" customWidth="1"/>
    <col min="9725" max="9973" width="9" style="32"/>
    <col min="9974" max="9974" width="29.59765625" style="32" customWidth="1"/>
    <col min="9975" max="9975" width="9" style="32" bestFit="1" customWidth="1"/>
    <col min="9976" max="9976" width="6.8984375" style="32" bestFit="1" customWidth="1"/>
    <col min="9977" max="9977" width="6.09765625" style="32" bestFit="1" customWidth="1"/>
    <col min="9978" max="9978" width="6.59765625" style="32" bestFit="1" customWidth="1"/>
    <col min="9979" max="9980" width="9.3984375" style="32" customWidth="1"/>
    <col min="9981" max="10229" width="9" style="32"/>
    <col min="10230" max="10230" width="29.59765625" style="32" customWidth="1"/>
    <col min="10231" max="10231" width="9" style="32" bestFit="1" customWidth="1"/>
    <col min="10232" max="10232" width="6.8984375" style="32" bestFit="1" customWidth="1"/>
    <col min="10233" max="10233" width="6.09765625" style="32" bestFit="1" customWidth="1"/>
    <col min="10234" max="10234" width="6.59765625" style="32" bestFit="1" customWidth="1"/>
    <col min="10235" max="10236" width="9.3984375" style="32" customWidth="1"/>
    <col min="10237" max="10485" width="9" style="32"/>
    <col min="10486" max="10486" width="29.59765625" style="32" customWidth="1"/>
    <col min="10487" max="10487" width="9" style="32" bestFit="1" customWidth="1"/>
    <col min="10488" max="10488" width="6.8984375" style="32" bestFit="1" customWidth="1"/>
    <col min="10489" max="10489" width="6.09765625" style="32" bestFit="1" customWidth="1"/>
    <col min="10490" max="10490" width="6.59765625" style="32" bestFit="1" customWidth="1"/>
    <col min="10491" max="10492" width="9.3984375" style="32" customWidth="1"/>
    <col min="10493" max="10741" width="9" style="32"/>
    <col min="10742" max="10742" width="29.59765625" style="32" customWidth="1"/>
    <col min="10743" max="10743" width="9" style="32" bestFit="1" customWidth="1"/>
    <col min="10744" max="10744" width="6.8984375" style="32" bestFit="1" customWidth="1"/>
    <col min="10745" max="10745" width="6.09765625" style="32" bestFit="1" customWidth="1"/>
    <col min="10746" max="10746" width="6.59765625" style="32" bestFit="1" customWidth="1"/>
    <col min="10747" max="10748" width="9.3984375" style="32" customWidth="1"/>
    <col min="10749" max="10997" width="9" style="32"/>
    <col min="10998" max="10998" width="29.59765625" style="32" customWidth="1"/>
    <col min="10999" max="10999" width="9" style="32" bestFit="1" customWidth="1"/>
    <col min="11000" max="11000" width="6.8984375" style="32" bestFit="1" customWidth="1"/>
    <col min="11001" max="11001" width="6.09765625" style="32" bestFit="1" customWidth="1"/>
    <col min="11002" max="11002" width="6.59765625" style="32" bestFit="1" customWidth="1"/>
    <col min="11003" max="11004" width="9.3984375" style="32" customWidth="1"/>
    <col min="11005" max="11253" width="9" style="32"/>
    <col min="11254" max="11254" width="29.59765625" style="32" customWidth="1"/>
    <col min="11255" max="11255" width="9" style="32" bestFit="1" customWidth="1"/>
    <col min="11256" max="11256" width="6.8984375" style="32" bestFit="1" customWidth="1"/>
    <col min="11257" max="11257" width="6.09765625" style="32" bestFit="1" customWidth="1"/>
    <col min="11258" max="11258" width="6.59765625" style="32" bestFit="1" customWidth="1"/>
    <col min="11259" max="11260" width="9.3984375" style="32" customWidth="1"/>
    <col min="11261" max="11509" width="9" style="32"/>
    <col min="11510" max="11510" width="29.59765625" style="32" customWidth="1"/>
    <col min="11511" max="11511" width="9" style="32" bestFit="1" customWidth="1"/>
    <col min="11512" max="11512" width="6.8984375" style="32" bestFit="1" customWidth="1"/>
    <col min="11513" max="11513" width="6.09765625" style="32" bestFit="1" customWidth="1"/>
    <col min="11514" max="11514" width="6.59765625" style="32" bestFit="1" customWidth="1"/>
    <col min="11515" max="11516" width="9.3984375" style="32" customWidth="1"/>
    <col min="11517" max="11765" width="9" style="32"/>
    <col min="11766" max="11766" width="29.59765625" style="32" customWidth="1"/>
    <col min="11767" max="11767" width="9" style="32" bestFit="1" customWidth="1"/>
    <col min="11768" max="11768" width="6.8984375" style="32" bestFit="1" customWidth="1"/>
    <col min="11769" max="11769" width="6.09765625" style="32" bestFit="1" customWidth="1"/>
    <col min="11770" max="11770" width="6.59765625" style="32" bestFit="1" customWidth="1"/>
    <col min="11771" max="11772" width="9.3984375" style="32" customWidth="1"/>
    <col min="11773" max="12021" width="9" style="32"/>
    <col min="12022" max="12022" width="29.59765625" style="32" customWidth="1"/>
    <col min="12023" max="12023" width="9" style="32" bestFit="1" customWidth="1"/>
    <col min="12024" max="12024" width="6.8984375" style="32" bestFit="1" customWidth="1"/>
    <col min="12025" max="12025" width="6.09765625" style="32" bestFit="1" customWidth="1"/>
    <col min="12026" max="12026" width="6.59765625" style="32" bestFit="1" customWidth="1"/>
    <col min="12027" max="12028" width="9.3984375" style="32" customWidth="1"/>
    <col min="12029" max="12277" width="9" style="32"/>
    <col min="12278" max="12278" width="29.59765625" style="32" customWidth="1"/>
    <col min="12279" max="12279" width="9" style="32" bestFit="1" customWidth="1"/>
    <col min="12280" max="12280" width="6.8984375" style="32" bestFit="1" customWidth="1"/>
    <col min="12281" max="12281" width="6.09765625" style="32" bestFit="1" customWidth="1"/>
    <col min="12282" max="12282" width="6.59765625" style="32" bestFit="1" customWidth="1"/>
    <col min="12283" max="12284" width="9.3984375" style="32" customWidth="1"/>
    <col min="12285" max="12533" width="9" style="32"/>
    <col min="12534" max="12534" width="29.59765625" style="32" customWidth="1"/>
    <col min="12535" max="12535" width="9" style="32" bestFit="1" customWidth="1"/>
    <col min="12536" max="12536" width="6.8984375" style="32" bestFit="1" customWidth="1"/>
    <col min="12537" max="12537" width="6.09765625" style="32" bestFit="1" customWidth="1"/>
    <col min="12538" max="12538" width="6.59765625" style="32" bestFit="1" customWidth="1"/>
    <col min="12539" max="12540" width="9.3984375" style="32" customWidth="1"/>
    <col min="12541" max="12789" width="9" style="32"/>
    <col min="12790" max="12790" width="29.59765625" style="32" customWidth="1"/>
    <col min="12791" max="12791" width="9" style="32" bestFit="1" customWidth="1"/>
    <col min="12792" max="12792" width="6.8984375" style="32" bestFit="1" customWidth="1"/>
    <col min="12793" max="12793" width="6.09765625" style="32" bestFit="1" customWidth="1"/>
    <col min="12794" max="12794" width="6.59765625" style="32" bestFit="1" customWidth="1"/>
    <col min="12795" max="12796" width="9.3984375" style="32" customWidth="1"/>
    <col min="12797" max="13045" width="9" style="32"/>
    <col min="13046" max="13046" width="29.59765625" style="32" customWidth="1"/>
    <col min="13047" max="13047" width="9" style="32" bestFit="1" customWidth="1"/>
    <col min="13048" max="13048" width="6.8984375" style="32" bestFit="1" customWidth="1"/>
    <col min="13049" max="13049" width="6.09765625" style="32" bestFit="1" customWidth="1"/>
    <col min="13050" max="13050" width="6.59765625" style="32" bestFit="1" customWidth="1"/>
    <col min="13051" max="13052" width="9.3984375" style="32" customWidth="1"/>
    <col min="13053" max="13301" width="9" style="32"/>
    <col min="13302" max="13302" width="29.59765625" style="32" customWidth="1"/>
    <col min="13303" max="13303" width="9" style="32" bestFit="1" customWidth="1"/>
    <col min="13304" max="13304" width="6.8984375" style="32" bestFit="1" customWidth="1"/>
    <col min="13305" max="13305" width="6.09765625" style="32" bestFit="1" customWidth="1"/>
    <col min="13306" max="13306" width="6.59765625" style="32" bestFit="1" customWidth="1"/>
    <col min="13307" max="13308" width="9.3984375" style="32" customWidth="1"/>
    <col min="13309" max="13557" width="9" style="32"/>
    <col min="13558" max="13558" width="29.59765625" style="32" customWidth="1"/>
    <col min="13559" max="13559" width="9" style="32" bestFit="1" customWidth="1"/>
    <col min="13560" max="13560" width="6.8984375" style="32" bestFit="1" customWidth="1"/>
    <col min="13561" max="13561" width="6.09765625" style="32" bestFit="1" customWidth="1"/>
    <col min="13562" max="13562" width="6.59765625" style="32" bestFit="1" customWidth="1"/>
    <col min="13563" max="13564" width="9.3984375" style="32" customWidth="1"/>
    <col min="13565" max="13813" width="9" style="32"/>
    <col min="13814" max="13814" width="29.59765625" style="32" customWidth="1"/>
    <col min="13815" max="13815" width="9" style="32" bestFit="1" customWidth="1"/>
    <col min="13816" max="13816" width="6.8984375" style="32" bestFit="1" customWidth="1"/>
    <col min="13817" max="13817" width="6.09765625" style="32" bestFit="1" customWidth="1"/>
    <col min="13818" max="13818" width="6.59765625" style="32" bestFit="1" customWidth="1"/>
    <col min="13819" max="13820" width="9.3984375" style="32" customWidth="1"/>
    <col min="13821" max="14069" width="9" style="32"/>
    <col min="14070" max="14070" width="29.59765625" style="32" customWidth="1"/>
    <col min="14071" max="14071" width="9" style="32" bestFit="1" customWidth="1"/>
    <col min="14072" max="14072" width="6.8984375" style="32" bestFit="1" customWidth="1"/>
    <col min="14073" max="14073" width="6.09765625" style="32" bestFit="1" customWidth="1"/>
    <col min="14074" max="14074" width="6.59765625" style="32" bestFit="1" customWidth="1"/>
    <col min="14075" max="14076" width="9.3984375" style="32" customWidth="1"/>
    <col min="14077" max="14325" width="9" style="32"/>
    <col min="14326" max="14326" width="29.59765625" style="32" customWidth="1"/>
    <col min="14327" max="14327" width="9" style="32" bestFit="1" customWidth="1"/>
    <col min="14328" max="14328" width="6.8984375" style="32" bestFit="1" customWidth="1"/>
    <col min="14329" max="14329" width="6.09765625" style="32" bestFit="1" customWidth="1"/>
    <col min="14330" max="14330" width="6.59765625" style="32" bestFit="1" customWidth="1"/>
    <col min="14331" max="14332" width="9.3984375" style="32" customWidth="1"/>
    <col min="14333" max="14581" width="9" style="32"/>
    <col min="14582" max="14582" width="29.59765625" style="32" customWidth="1"/>
    <col min="14583" max="14583" width="9" style="32" bestFit="1" customWidth="1"/>
    <col min="14584" max="14584" width="6.8984375" style="32" bestFit="1" customWidth="1"/>
    <col min="14585" max="14585" width="6.09765625" style="32" bestFit="1" customWidth="1"/>
    <col min="14586" max="14586" width="6.59765625" style="32" bestFit="1" customWidth="1"/>
    <col min="14587" max="14588" width="9.3984375" style="32" customWidth="1"/>
    <col min="14589" max="14837" width="9" style="32"/>
    <col min="14838" max="14838" width="29.59765625" style="32" customWidth="1"/>
    <col min="14839" max="14839" width="9" style="32" bestFit="1" customWidth="1"/>
    <col min="14840" max="14840" width="6.8984375" style="32" bestFit="1" customWidth="1"/>
    <col min="14841" max="14841" width="6.09765625" style="32" bestFit="1" customWidth="1"/>
    <col min="14842" max="14842" width="6.59765625" style="32" bestFit="1" customWidth="1"/>
    <col min="14843" max="14844" width="9.3984375" style="32" customWidth="1"/>
    <col min="14845" max="15093" width="9" style="32"/>
    <col min="15094" max="15094" width="29.59765625" style="32" customWidth="1"/>
    <col min="15095" max="15095" width="9" style="32" bestFit="1" customWidth="1"/>
    <col min="15096" max="15096" width="6.8984375" style="32" bestFit="1" customWidth="1"/>
    <col min="15097" max="15097" width="6.09765625" style="32" bestFit="1" customWidth="1"/>
    <col min="15098" max="15098" width="6.59765625" style="32" bestFit="1" customWidth="1"/>
    <col min="15099" max="15100" width="9.3984375" style="32" customWidth="1"/>
    <col min="15101" max="15349" width="9" style="32"/>
    <col min="15350" max="15350" width="29.59765625" style="32" customWidth="1"/>
    <col min="15351" max="15351" width="9" style="32" bestFit="1" customWidth="1"/>
    <col min="15352" max="15352" width="6.8984375" style="32" bestFit="1" customWidth="1"/>
    <col min="15353" max="15353" width="6.09765625" style="32" bestFit="1" customWidth="1"/>
    <col min="15354" max="15354" width="6.59765625" style="32" bestFit="1" customWidth="1"/>
    <col min="15355" max="15356" width="9.3984375" style="32" customWidth="1"/>
    <col min="15357" max="15605" width="9" style="32"/>
    <col min="15606" max="15606" width="29.59765625" style="32" customWidth="1"/>
    <col min="15607" max="15607" width="9" style="32" bestFit="1" customWidth="1"/>
    <col min="15608" max="15608" width="6.8984375" style="32" bestFit="1" customWidth="1"/>
    <col min="15609" max="15609" width="6.09765625" style="32" bestFit="1" customWidth="1"/>
    <col min="15610" max="15610" width="6.59765625" style="32" bestFit="1" customWidth="1"/>
    <col min="15611" max="15612" width="9.3984375" style="32" customWidth="1"/>
    <col min="15613" max="15861" width="9" style="32"/>
    <col min="15862" max="15862" width="29.59765625" style="32" customWidth="1"/>
    <col min="15863" max="15863" width="9" style="32" bestFit="1" customWidth="1"/>
    <col min="15864" max="15864" width="6.8984375" style="32" bestFit="1" customWidth="1"/>
    <col min="15865" max="15865" width="6.09765625" style="32" bestFit="1" customWidth="1"/>
    <col min="15866" max="15866" width="6.59765625" style="32" bestFit="1" customWidth="1"/>
    <col min="15867" max="15868" width="9.3984375" style="32" customWidth="1"/>
    <col min="15869" max="16117" width="9" style="32"/>
    <col min="16118" max="16118" width="29.59765625" style="32" customWidth="1"/>
    <col min="16119" max="16119" width="9" style="32" bestFit="1" customWidth="1"/>
    <col min="16120" max="16120" width="6.8984375" style="32" bestFit="1" customWidth="1"/>
    <col min="16121" max="16121" width="6.09765625" style="32" bestFit="1" customWidth="1"/>
    <col min="16122" max="16122" width="6.59765625" style="32" bestFit="1" customWidth="1"/>
    <col min="16123" max="16124" width="9.3984375" style="32" customWidth="1"/>
    <col min="16125" max="16384" width="9" style="32"/>
  </cols>
  <sheetData>
    <row r="1" spans="1:7" ht="20.100000000000001" customHeight="1">
      <c r="A1" s="29" t="s">
        <v>401</v>
      </c>
      <c r="B1" s="33"/>
      <c r="C1" s="33"/>
      <c r="D1" s="33"/>
      <c r="E1" s="33"/>
      <c r="F1" s="33"/>
    </row>
    <row r="2" spans="1:7" ht="20.100000000000001" customHeight="1">
      <c r="A2" s="580" t="s">
        <v>397</v>
      </c>
      <c r="B2" s="34"/>
    </row>
    <row r="3" spans="1:7" ht="20.100000000000001" customHeight="1">
      <c r="A3" s="30"/>
      <c r="B3" s="30"/>
    </row>
    <row r="4" spans="1:7" ht="20.100000000000001" customHeight="1">
      <c r="A4" s="31"/>
      <c r="B4" s="302" t="s">
        <v>14</v>
      </c>
      <c r="C4" s="302" t="s">
        <v>2</v>
      </c>
      <c r="D4" s="302" t="s">
        <v>15</v>
      </c>
      <c r="E4" s="652" t="s">
        <v>129</v>
      </c>
      <c r="F4" s="652"/>
    </row>
    <row r="5" spans="1:7" ht="18" customHeight="1">
      <c r="A5" s="30"/>
      <c r="B5" s="139" t="s">
        <v>16</v>
      </c>
      <c r="C5" s="139" t="s">
        <v>318</v>
      </c>
      <c r="D5" s="139" t="s">
        <v>370</v>
      </c>
      <c r="E5" s="139" t="s">
        <v>320</v>
      </c>
      <c r="F5" s="139" t="s">
        <v>375</v>
      </c>
    </row>
    <row r="6" spans="1:7" ht="18" customHeight="1">
      <c r="A6" s="30"/>
      <c r="B6" s="141"/>
      <c r="C6" s="192" t="s">
        <v>84</v>
      </c>
      <c r="D6" s="192">
        <v>2019</v>
      </c>
      <c r="E6" s="211" t="s">
        <v>84</v>
      </c>
      <c r="F6" s="211" t="s">
        <v>84</v>
      </c>
    </row>
    <row r="7" spans="1:7" ht="5.0999999999999996" customHeight="1">
      <c r="A7" s="30"/>
      <c r="B7" s="36"/>
      <c r="C7" s="156"/>
      <c r="D7" s="156"/>
      <c r="E7" s="37"/>
      <c r="F7" s="37"/>
    </row>
    <row r="8" spans="1:7" ht="20.100000000000001" customHeight="1">
      <c r="A8" s="301" t="s">
        <v>51</v>
      </c>
      <c r="B8" s="142"/>
      <c r="C8" s="37"/>
      <c r="D8" s="37"/>
      <c r="E8" s="37"/>
      <c r="F8" s="37"/>
      <c r="G8" s="39"/>
    </row>
    <row r="9" spans="1:7" ht="18" customHeight="1">
      <c r="A9" s="170" t="s">
        <v>52</v>
      </c>
      <c r="B9" s="142"/>
      <c r="C9" s="37"/>
      <c r="D9" s="37"/>
      <c r="E9" s="37"/>
      <c r="F9" s="37"/>
      <c r="G9" s="39"/>
    </row>
    <row r="10" spans="1:7" ht="20.100000000000001" customHeight="1">
      <c r="A10" s="299" t="s">
        <v>157</v>
      </c>
      <c r="B10" s="300" t="s">
        <v>158</v>
      </c>
      <c r="C10" s="581">
        <v>1636144.42593406</v>
      </c>
      <c r="D10" s="581">
        <v>5276075</v>
      </c>
      <c r="E10" s="574">
        <v>121.38672716996</v>
      </c>
      <c r="F10" s="574">
        <v>105.86948278015056</v>
      </c>
      <c r="G10" s="39"/>
    </row>
    <row r="11" spans="1:7" ht="20.100000000000001" customHeight="1">
      <c r="A11" s="299" t="s">
        <v>159</v>
      </c>
      <c r="B11" s="300" t="s">
        <v>160</v>
      </c>
      <c r="C11" s="581">
        <v>49502.318880757601</v>
      </c>
      <c r="D11" s="581">
        <v>158391</v>
      </c>
      <c r="E11" s="574">
        <v>131.05327573794099</v>
      </c>
      <c r="F11" s="574">
        <v>114.86181715338259</v>
      </c>
      <c r="G11" s="39"/>
    </row>
    <row r="12" spans="1:7" ht="42" customHeight="1">
      <c r="A12" s="299" t="s">
        <v>161</v>
      </c>
      <c r="B12" s="300" t="s">
        <v>160</v>
      </c>
      <c r="C12" s="581">
        <v>399173.14025315299</v>
      </c>
      <c r="D12" s="581">
        <v>1717280</v>
      </c>
      <c r="E12" s="574">
        <v>111.04703705297599</v>
      </c>
      <c r="F12" s="574">
        <v>99.747394102117795</v>
      </c>
      <c r="G12" s="39"/>
    </row>
    <row r="13" spans="1:7" ht="20.100000000000001" customHeight="1">
      <c r="A13" s="299" t="s">
        <v>162</v>
      </c>
      <c r="B13" s="300" t="s">
        <v>163</v>
      </c>
      <c r="C13" s="581">
        <v>5583.7252229000396</v>
      </c>
      <c r="D13" s="581">
        <v>21422.563338808101</v>
      </c>
      <c r="E13" s="574">
        <v>104.360306178239</v>
      </c>
      <c r="F13" s="574">
        <v>103.324514991182</v>
      </c>
      <c r="G13" s="39"/>
    </row>
    <row r="14" spans="1:7" ht="20.100000000000001" customHeight="1">
      <c r="A14" s="299" t="s">
        <v>164</v>
      </c>
      <c r="B14" s="300" t="s">
        <v>165</v>
      </c>
      <c r="C14" s="581">
        <v>22294.58</v>
      </c>
      <c r="D14" s="581">
        <v>109088.58</v>
      </c>
      <c r="E14" s="574">
        <v>75.053290691802701</v>
      </c>
      <c r="F14" s="574">
        <v>100.824033938094</v>
      </c>
      <c r="G14" s="39"/>
    </row>
    <row r="15" spans="1:7" ht="20.100000000000001" customHeight="1">
      <c r="A15" s="299" t="s">
        <v>166</v>
      </c>
      <c r="B15" s="300" t="s">
        <v>160</v>
      </c>
      <c r="C15" s="581">
        <v>8.6</v>
      </c>
      <c r="D15" s="581">
        <v>33.200000000000003</v>
      </c>
      <c r="E15" s="574">
        <v>67.1875</v>
      </c>
      <c r="F15" s="574">
        <v>81.372549019607803</v>
      </c>
      <c r="G15" s="39"/>
    </row>
    <row r="16" spans="1:7" ht="30" customHeight="1">
      <c r="A16" s="299" t="s">
        <v>167</v>
      </c>
      <c r="B16" s="300" t="s">
        <v>168</v>
      </c>
      <c r="C16" s="581">
        <v>6.2</v>
      </c>
      <c r="D16" s="581">
        <v>30.2</v>
      </c>
      <c r="E16" s="574">
        <v>105.084745762712</v>
      </c>
      <c r="F16" s="574">
        <v>84.831460674157299</v>
      </c>
      <c r="G16" s="39"/>
    </row>
    <row r="17" spans="1:7" ht="20.100000000000001" customHeight="1">
      <c r="A17" s="299" t="s">
        <v>169</v>
      </c>
      <c r="B17" s="300" t="s">
        <v>160</v>
      </c>
      <c r="C17" s="581">
        <v>0</v>
      </c>
      <c r="D17" s="581">
        <v>0.84</v>
      </c>
      <c r="E17" s="574">
        <v>0</v>
      </c>
      <c r="F17" s="574">
        <v>54.901960784313701</v>
      </c>
      <c r="G17" s="39"/>
    </row>
    <row r="18" spans="1:7" ht="30" customHeight="1">
      <c r="A18" s="299" t="s">
        <v>170</v>
      </c>
      <c r="B18" s="300" t="s">
        <v>171</v>
      </c>
      <c r="C18" s="581">
        <v>8264.5807857192995</v>
      </c>
      <c r="D18" s="581">
        <v>28324.919530536201</v>
      </c>
      <c r="E18" s="574">
        <v>122.884283246978</v>
      </c>
      <c r="F18" s="574">
        <v>145.44099008424701</v>
      </c>
      <c r="G18" s="39"/>
    </row>
    <row r="19" spans="1:7" ht="20.100000000000001" customHeight="1">
      <c r="A19" s="299" t="s">
        <v>172</v>
      </c>
      <c r="B19" s="300" t="s">
        <v>171</v>
      </c>
      <c r="C19" s="581">
        <v>8413.2908067542194</v>
      </c>
      <c r="D19" s="581">
        <v>98080</v>
      </c>
      <c r="E19" s="574">
        <v>47.5451745976411</v>
      </c>
      <c r="F19" s="574">
        <v>113.412174660191</v>
      </c>
      <c r="G19" s="39"/>
    </row>
    <row r="20" spans="1:7" ht="30" customHeight="1">
      <c r="A20" s="299" t="s">
        <v>173</v>
      </c>
      <c r="B20" s="300" t="s">
        <v>174</v>
      </c>
      <c r="C20" s="581">
        <v>5156.6477083333302</v>
      </c>
      <c r="D20" s="581">
        <v>16245.926666666701</v>
      </c>
      <c r="E20" s="574">
        <v>144.81974667099701</v>
      </c>
      <c r="F20" s="574">
        <v>97.562330717410902</v>
      </c>
      <c r="G20" s="39"/>
    </row>
    <row r="21" spans="1:7" ht="30" customHeight="1">
      <c r="A21" s="299" t="s">
        <v>175</v>
      </c>
      <c r="B21" s="300" t="s">
        <v>64</v>
      </c>
      <c r="C21" s="581">
        <v>172.84962765594</v>
      </c>
      <c r="D21" s="581">
        <v>674.86764193999602</v>
      </c>
      <c r="E21" s="574">
        <v>130.637929112595</v>
      </c>
      <c r="F21" s="574">
        <v>77.019997886420001</v>
      </c>
      <c r="G21" s="39"/>
    </row>
    <row r="22" spans="1:7" ht="20.100000000000001" customHeight="1">
      <c r="A22" s="299" t="s">
        <v>176</v>
      </c>
      <c r="B22" s="300" t="s">
        <v>160</v>
      </c>
      <c r="C22" s="581">
        <v>2397</v>
      </c>
      <c r="D22" s="581">
        <v>8724</v>
      </c>
      <c r="E22" s="574">
        <v>141.082989994114</v>
      </c>
      <c r="F22" s="574">
        <v>117.368491860622</v>
      </c>
      <c r="G22" s="39"/>
    </row>
    <row r="23" spans="1:7" ht="30" customHeight="1">
      <c r="A23" s="299" t="s">
        <v>177</v>
      </c>
      <c r="B23" s="300" t="s">
        <v>178</v>
      </c>
      <c r="C23" s="581">
        <v>96.319034639409296</v>
      </c>
      <c r="D23" s="581">
        <v>409.731391254968</v>
      </c>
      <c r="E23" s="574">
        <v>92.287822878228795</v>
      </c>
      <c r="F23" s="574">
        <v>69.654314521408907</v>
      </c>
      <c r="G23" s="39"/>
    </row>
    <row r="24" spans="1:7" ht="42" customHeight="1">
      <c r="A24" s="299" t="s">
        <v>179</v>
      </c>
      <c r="B24" s="300" t="s">
        <v>160</v>
      </c>
      <c r="C24" s="581">
        <v>2101</v>
      </c>
      <c r="D24" s="581">
        <v>25392</v>
      </c>
      <c r="E24" s="574">
        <v>15.3480897070641</v>
      </c>
      <c r="F24" s="574">
        <v>56.741899441340799</v>
      </c>
      <c r="G24" s="39"/>
    </row>
    <row r="25" spans="1:7" ht="33" customHeight="1">
      <c r="A25" s="299" t="s">
        <v>180</v>
      </c>
      <c r="B25" s="300" t="s">
        <v>181</v>
      </c>
      <c r="C25" s="581">
        <v>166</v>
      </c>
      <c r="D25" s="581">
        <v>650.79999999999995</v>
      </c>
      <c r="E25" s="574">
        <v>107.096774193548</v>
      </c>
      <c r="F25" s="574">
        <v>101.055900621118</v>
      </c>
      <c r="G25" s="39"/>
    </row>
    <row r="26" spans="1:7" ht="33" customHeight="1">
      <c r="A26" s="299" t="s">
        <v>182</v>
      </c>
      <c r="B26" s="300" t="s">
        <v>183</v>
      </c>
      <c r="C26" s="581">
        <v>80206</v>
      </c>
      <c r="D26" s="581">
        <v>422852</v>
      </c>
      <c r="E26" s="574">
        <v>65.737773442942697</v>
      </c>
      <c r="F26" s="574">
        <v>85.561544936544948</v>
      </c>
      <c r="G26" s="39"/>
    </row>
    <row r="27" spans="1:7" ht="42" customHeight="1">
      <c r="A27" s="299" t="s">
        <v>184</v>
      </c>
      <c r="B27" s="300" t="s">
        <v>185</v>
      </c>
      <c r="C27" s="581">
        <v>13180</v>
      </c>
      <c r="D27" s="581">
        <v>63194</v>
      </c>
      <c r="E27" s="574">
        <v>122.604651162791</v>
      </c>
      <c r="F27" s="574">
        <v>90.719074347894704</v>
      </c>
      <c r="G27" s="39"/>
    </row>
    <row r="28" spans="1:7" ht="33" customHeight="1">
      <c r="A28" s="299" t="s">
        <v>186</v>
      </c>
      <c r="B28" s="300" t="s">
        <v>160</v>
      </c>
      <c r="C28" s="581">
        <v>4839.6049257232198</v>
      </c>
      <c r="D28" s="581">
        <v>17105.394839718501</v>
      </c>
      <c r="E28" s="574">
        <v>96.187469645459004</v>
      </c>
      <c r="F28" s="574">
        <v>80.608014739751297</v>
      </c>
      <c r="G28" s="39"/>
    </row>
    <row r="29" spans="1:7" ht="20.100000000000001" customHeight="1">
      <c r="A29" s="299" t="s">
        <v>187</v>
      </c>
      <c r="B29" s="300" t="s">
        <v>160</v>
      </c>
      <c r="C29" s="581">
        <v>101294</v>
      </c>
      <c r="D29" s="581">
        <v>369700</v>
      </c>
      <c r="E29" s="574">
        <v>113.597775011495</v>
      </c>
      <c r="F29" s="574">
        <v>106.432287243384</v>
      </c>
      <c r="G29" s="39"/>
    </row>
    <row r="30" spans="1:7" ht="65.099999999999994" customHeight="1">
      <c r="A30" s="299" t="s">
        <v>188</v>
      </c>
      <c r="B30" s="300" t="s">
        <v>160</v>
      </c>
      <c r="C30" s="581">
        <v>30929.440465474101</v>
      </c>
      <c r="D30" s="581">
        <v>132624.35002209499</v>
      </c>
      <c r="E30" s="574">
        <v>102.234781323877</v>
      </c>
      <c r="F30" s="574">
        <v>108.24038014282699</v>
      </c>
      <c r="G30" s="39"/>
    </row>
    <row r="31" spans="1:7" ht="33" customHeight="1">
      <c r="A31" s="340" t="s">
        <v>189</v>
      </c>
      <c r="B31" s="341" t="s">
        <v>158</v>
      </c>
      <c r="C31" s="581">
        <v>48560.272763791203</v>
      </c>
      <c r="D31" s="581">
        <v>178556.53408536801</v>
      </c>
      <c r="E31" s="574">
        <v>134.20906985937799</v>
      </c>
      <c r="F31" s="574">
        <v>121.29131213303199</v>
      </c>
      <c r="G31" s="39"/>
    </row>
    <row r="32" spans="1:7" ht="65.099999999999994" customHeight="1">
      <c r="A32" s="299" t="s">
        <v>190</v>
      </c>
      <c r="B32" s="300" t="s">
        <v>160</v>
      </c>
      <c r="C32" s="581">
        <v>5720</v>
      </c>
      <c r="D32" s="581">
        <v>7374</v>
      </c>
      <c r="E32" s="574">
        <v>120.93023255814001</v>
      </c>
      <c r="F32" s="574">
        <v>44.155688622754489</v>
      </c>
      <c r="G32" s="39"/>
    </row>
    <row r="33" spans="1:7" ht="33" customHeight="1">
      <c r="A33" s="299" t="s">
        <v>191</v>
      </c>
      <c r="B33" s="300" t="s">
        <v>160</v>
      </c>
      <c r="C33" s="581">
        <v>1256</v>
      </c>
      <c r="D33" s="581">
        <v>5676</v>
      </c>
      <c r="E33" s="574">
        <v>77.867327960322399</v>
      </c>
      <c r="F33" s="574">
        <v>92.669387755101994</v>
      </c>
      <c r="G33" s="39"/>
    </row>
    <row r="34" spans="1:7" ht="33" customHeight="1">
      <c r="A34" s="299" t="s">
        <v>192</v>
      </c>
      <c r="B34" s="300" t="s">
        <v>160</v>
      </c>
      <c r="C34" s="581">
        <v>999.57058189655095</v>
      </c>
      <c r="D34" s="581">
        <v>3082.5080818965498</v>
      </c>
      <c r="E34" s="574">
        <v>30.437424058323199</v>
      </c>
      <c r="F34" s="574">
        <v>57.880343161128401</v>
      </c>
      <c r="G34" s="39"/>
    </row>
    <row r="35" spans="1:7" ht="65.099999999999994" customHeight="1">
      <c r="A35" s="299" t="s">
        <v>193</v>
      </c>
      <c r="B35" s="300" t="s">
        <v>160</v>
      </c>
      <c r="C35" s="581">
        <v>1105.1862457170801</v>
      </c>
      <c r="D35" s="581">
        <v>4236.7148800783098</v>
      </c>
      <c r="E35" s="574">
        <v>143.098958333333</v>
      </c>
      <c r="F35" s="574">
        <v>138.17645129550701</v>
      </c>
      <c r="G35" s="39"/>
    </row>
    <row r="36" spans="1:7" ht="20.100000000000001" customHeight="1">
      <c r="A36" s="299" t="s">
        <v>194</v>
      </c>
      <c r="B36" s="300" t="s">
        <v>64</v>
      </c>
      <c r="C36" s="581">
        <v>6207.5112972178504</v>
      </c>
      <c r="D36" s="581">
        <v>27385.7074113464</v>
      </c>
      <c r="E36" s="574">
        <v>103.14825427642801</v>
      </c>
      <c r="F36" s="574">
        <v>132.48764257968901</v>
      </c>
      <c r="G36" s="39"/>
    </row>
    <row r="37" spans="1:7" ht="33" customHeight="1">
      <c r="A37" s="299" t="s">
        <v>195</v>
      </c>
      <c r="B37" s="300" t="s">
        <v>196</v>
      </c>
      <c r="C37" s="581">
        <v>254.68682367918501</v>
      </c>
      <c r="D37" s="581">
        <v>1053.7835773392701</v>
      </c>
      <c r="E37" s="574">
        <v>39.211618257261399</v>
      </c>
      <c r="F37" s="574">
        <v>44.994246260068998</v>
      </c>
      <c r="G37" s="39"/>
    </row>
    <row r="38" spans="1:7" ht="20.100000000000001" customHeight="1">
      <c r="A38" s="299" t="s">
        <v>197</v>
      </c>
      <c r="B38" s="300" t="s">
        <v>196</v>
      </c>
      <c r="C38" s="581">
        <v>35</v>
      </c>
      <c r="D38" s="581">
        <v>136</v>
      </c>
      <c r="E38" s="574">
        <v>145.833333333333</v>
      </c>
      <c r="F38" s="574">
        <v>104.615384615385</v>
      </c>
      <c r="G38" s="39"/>
    </row>
    <row r="39" spans="1:7" ht="42" customHeight="1">
      <c r="A39" s="299" t="s">
        <v>198</v>
      </c>
      <c r="B39" s="300" t="s">
        <v>64</v>
      </c>
      <c r="C39" s="581">
        <v>29804.982817869401</v>
      </c>
      <c r="D39" s="581">
        <v>56495.137457044671</v>
      </c>
      <c r="E39" s="574">
        <v>173.88420616746501</v>
      </c>
      <c r="F39" s="574">
        <v>110.95638436954968</v>
      </c>
      <c r="G39" s="39"/>
    </row>
    <row r="40" spans="1:7" ht="42" customHeight="1">
      <c r="A40" s="299" t="s">
        <v>199</v>
      </c>
      <c r="B40" s="300" t="s">
        <v>64</v>
      </c>
      <c r="C40" s="581">
        <v>791.73161969295995</v>
      </c>
      <c r="D40" s="581">
        <v>5326</v>
      </c>
      <c r="E40" s="574">
        <v>39.728901592186503</v>
      </c>
      <c r="F40" s="574">
        <v>73.650384061032597</v>
      </c>
    </row>
    <row r="41" spans="1:7" ht="20.100000000000001" customHeight="1">
      <c r="A41" s="299" t="s">
        <v>200</v>
      </c>
      <c r="B41" s="300" t="s">
        <v>201</v>
      </c>
      <c r="C41" s="581">
        <v>891.927137546469</v>
      </c>
      <c r="D41" s="581">
        <v>3153.3486988847599</v>
      </c>
      <c r="E41" s="574">
        <v>94.776119402985103</v>
      </c>
      <c r="F41" s="574">
        <v>96.906474820143899</v>
      </c>
    </row>
    <row r="42" spans="1:7" ht="33" customHeight="1">
      <c r="A42" s="299" t="s">
        <v>202</v>
      </c>
      <c r="B42" s="300" t="s">
        <v>201</v>
      </c>
      <c r="C42" s="581">
        <v>0</v>
      </c>
      <c r="D42" s="581">
        <v>0</v>
      </c>
      <c r="E42" s="574">
        <v>0</v>
      </c>
      <c r="F42" s="574">
        <v>0</v>
      </c>
    </row>
    <row r="43" spans="1:7" ht="33" customHeight="1">
      <c r="A43" s="299" t="s">
        <v>203</v>
      </c>
      <c r="B43" s="300" t="s">
        <v>201</v>
      </c>
      <c r="C43" s="581">
        <v>265</v>
      </c>
      <c r="D43" s="581">
        <v>995</v>
      </c>
      <c r="E43" s="574">
        <v>257.28155339805801</v>
      </c>
      <c r="F43" s="574">
        <v>128.55297157622701</v>
      </c>
    </row>
    <row r="44" spans="1:7" ht="42" customHeight="1">
      <c r="A44" s="299" t="s">
        <v>204</v>
      </c>
      <c r="B44" s="300" t="s">
        <v>201</v>
      </c>
      <c r="C44" s="581">
        <v>0</v>
      </c>
      <c r="D44" s="581">
        <v>0</v>
      </c>
      <c r="E44" s="574">
        <v>0</v>
      </c>
      <c r="F44" s="574">
        <v>0</v>
      </c>
    </row>
    <row r="45" spans="1:7" ht="65.099999999999994" customHeight="1">
      <c r="A45" s="299" t="s">
        <v>205</v>
      </c>
      <c r="B45" s="300" t="s">
        <v>160</v>
      </c>
      <c r="C45" s="581">
        <v>9236.3667293401395</v>
      </c>
      <c r="D45" s="581">
        <v>48100.102426358702</v>
      </c>
      <c r="E45" s="574">
        <v>139.09853249475901</v>
      </c>
      <c r="F45" s="574">
        <v>139.78316274930199</v>
      </c>
    </row>
    <row r="46" spans="1:7" ht="20.100000000000001" customHeight="1">
      <c r="A46" s="299" t="s">
        <v>206</v>
      </c>
      <c r="B46" s="300" t="s">
        <v>207</v>
      </c>
      <c r="C46" s="581">
        <v>769.77599142550901</v>
      </c>
      <c r="D46" s="581">
        <v>3122.7974276527302</v>
      </c>
      <c r="E46" s="574">
        <v>106.583629893238</v>
      </c>
      <c r="F46" s="574">
        <v>108.192341941229</v>
      </c>
    </row>
    <row r="47" spans="1:7" ht="37.5" customHeight="1">
      <c r="A47" s="299" t="s">
        <v>208</v>
      </c>
      <c r="B47" s="300" t="s">
        <v>160</v>
      </c>
      <c r="C47" s="581">
        <v>77229.737683108004</v>
      </c>
      <c r="D47" s="581">
        <v>308828.27990544698</v>
      </c>
      <c r="E47" s="574">
        <v>151.25202301744301</v>
      </c>
      <c r="F47" s="574">
        <v>102.37533590010288</v>
      </c>
    </row>
    <row r="48" spans="1:7" ht="20.100000000000001" customHeight="1">
      <c r="A48" s="299" t="s">
        <v>209</v>
      </c>
      <c r="B48" s="300" t="s">
        <v>210</v>
      </c>
      <c r="C48" s="581">
        <v>18670.177517211701</v>
      </c>
      <c r="D48" s="581">
        <v>75348.514629948404</v>
      </c>
      <c r="E48" s="574">
        <v>107.946818844099</v>
      </c>
      <c r="F48" s="574">
        <v>107.639461802691</v>
      </c>
    </row>
    <row r="49" spans="1:6" ht="33" customHeight="1">
      <c r="A49" s="299" t="s">
        <v>211</v>
      </c>
      <c r="B49" s="300" t="s">
        <v>64</v>
      </c>
      <c r="C49" s="581">
        <v>18498.568630405302</v>
      </c>
      <c r="D49" s="581">
        <v>74608.203142252707</v>
      </c>
      <c r="E49" s="574">
        <v>98.476968799476793</v>
      </c>
      <c r="F49" s="574">
        <v>139.0233969704671</v>
      </c>
    </row>
    <row r="50" spans="1:6" ht="5.0999999999999996" customHeight="1">
      <c r="A50" s="35"/>
      <c r="B50" s="35"/>
      <c r="C50" s="35"/>
      <c r="D50" s="35"/>
      <c r="E50" s="35"/>
      <c r="F50" s="35"/>
    </row>
    <row r="51" spans="1:6" ht="15"/>
    <row r="52" spans="1:6" ht="15"/>
    <row r="53" spans="1:6" ht="15"/>
    <row r="54" spans="1:6" ht="15"/>
    <row r="55" spans="1:6" ht="15"/>
    <row r="56" spans="1:6" ht="15"/>
    <row r="57" spans="1:6" ht="15"/>
    <row r="58" spans="1:6" ht="15"/>
    <row r="59" spans="1:6" ht="15"/>
    <row r="60" spans="1:6" ht="15"/>
    <row r="61" spans="1:6" ht="15"/>
    <row r="62" spans="1:6" ht="15"/>
  </sheetData>
  <mergeCells count="1">
    <mergeCell ref="E4:F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workbookViewId="0">
      <selection activeCell="N8" sqref="N8"/>
    </sheetView>
  </sheetViews>
  <sheetFormatPr defaultColWidth="8.69921875" defaultRowHeight="15"/>
  <cols>
    <col min="1" max="1" width="2.59765625" style="43" customWidth="1"/>
    <col min="2" max="2" width="25.59765625" style="43" customWidth="1"/>
    <col min="3" max="4" width="9.59765625" style="43" customWidth="1"/>
    <col min="5" max="5" width="11.59765625" style="43" customWidth="1"/>
    <col min="6" max="7" width="8.59765625" style="43" customWidth="1"/>
    <col min="8" max="8" width="9.59765625" style="43" customWidth="1"/>
    <col min="9" max="9" width="4.69921875" style="43" customWidth="1"/>
    <col min="10" max="10" width="12.59765625" style="43" hidden="1" customWidth="1"/>
    <col min="11" max="11" width="13.69921875" style="43" hidden="1" customWidth="1"/>
    <col min="12" max="12" width="12.59765625" style="43" hidden="1" customWidth="1"/>
    <col min="13" max="13" width="5.8984375" style="43" customWidth="1"/>
    <col min="14" max="14" width="12.8984375" style="43" customWidth="1"/>
    <col min="15" max="15" width="6.69921875" style="43" customWidth="1"/>
    <col min="16" max="16" width="5.8984375" style="43" customWidth="1"/>
    <col min="17" max="17" width="6" style="43" customWidth="1"/>
    <col min="18" max="25" width="11.59765625" style="43" customWidth="1"/>
    <col min="26" max="16384" width="8.69921875" style="43"/>
  </cols>
  <sheetData>
    <row r="1" spans="1:14" ht="20.100000000000001" customHeight="1">
      <c r="A1" s="42" t="s">
        <v>402</v>
      </c>
    </row>
    <row r="2" spans="1:14" ht="20.100000000000001" customHeight="1">
      <c r="A2" s="44"/>
      <c r="B2" s="44"/>
      <c r="C2" s="44"/>
      <c r="D2" s="44"/>
      <c r="E2" s="44"/>
      <c r="F2" s="44"/>
      <c r="G2" s="44"/>
      <c r="J2" s="44"/>
      <c r="K2" s="44"/>
      <c r="L2" s="44"/>
    </row>
    <row r="3" spans="1:14" ht="20.100000000000001" customHeight="1">
      <c r="A3" s="45"/>
      <c r="B3" s="45"/>
      <c r="C3" s="45"/>
      <c r="D3" s="45"/>
      <c r="E3" s="45"/>
      <c r="F3" s="45"/>
      <c r="G3" s="45"/>
      <c r="H3" s="215" t="s">
        <v>88</v>
      </c>
      <c r="J3" s="45"/>
      <c r="K3" s="45"/>
      <c r="L3" s="215" t="s">
        <v>88</v>
      </c>
    </row>
    <row r="4" spans="1:14" ht="20.100000000000001" customHeight="1">
      <c r="A4" s="347"/>
      <c r="B4" s="347"/>
      <c r="C4" s="360" t="s">
        <v>2</v>
      </c>
      <c r="D4" s="360" t="s">
        <v>15</v>
      </c>
      <c r="E4" s="360" t="s">
        <v>15</v>
      </c>
      <c r="F4" s="653" t="s">
        <v>132</v>
      </c>
      <c r="G4" s="653"/>
      <c r="H4" s="653"/>
      <c r="J4" s="553" t="s">
        <v>2</v>
      </c>
      <c r="K4" s="554" t="s">
        <v>2</v>
      </c>
      <c r="L4" s="554" t="s">
        <v>2</v>
      </c>
    </row>
    <row r="5" spans="1:14" ht="20.100000000000001" customHeight="1">
      <c r="A5" s="348"/>
      <c r="B5" s="348"/>
      <c r="C5" s="361" t="s">
        <v>317</v>
      </c>
      <c r="D5" s="361" t="s">
        <v>318</v>
      </c>
      <c r="E5" s="362" t="s">
        <v>17</v>
      </c>
      <c r="F5" s="600" t="s">
        <v>319</v>
      </c>
      <c r="G5" s="600" t="s">
        <v>320</v>
      </c>
      <c r="H5" s="601" t="s">
        <v>375</v>
      </c>
      <c r="J5" s="555" t="s">
        <v>317</v>
      </c>
      <c r="K5" s="556" t="s">
        <v>376</v>
      </c>
      <c r="L5" s="557" t="s">
        <v>17</v>
      </c>
    </row>
    <row r="6" spans="1:14" ht="20.100000000000001" customHeight="1">
      <c r="A6" s="348"/>
      <c r="B6" s="348"/>
      <c r="C6" s="363" t="s">
        <v>17</v>
      </c>
      <c r="D6" s="363" t="s">
        <v>17</v>
      </c>
      <c r="E6" s="363"/>
      <c r="F6" s="363" t="s">
        <v>17</v>
      </c>
      <c r="G6" s="363" t="s">
        <v>17</v>
      </c>
      <c r="H6" s="363">
        <v>2019</v>
      </c>
      <c r="J6" s="558" t="s">
        <v>17</v>
      </c>
      <c r="K6" s="559" t="s">
        <v>17</v>
      </c>
      <c r="L6" s="558">
        <v>2018</v>
      </c>
    </row>
    <row r="7" spans="1:14" ht="20.100000000000001" customHeight="1">
      <c r="A7" s="348"/>
      <c r="B7" s="348"/>
      <c r="C7" s="364">
        <v>2019</v>
      </c>
      <c r="D7" s="364">
        <v>2019</v>
      </c>
      <c r="E7" s="364">
        <v>2019</v>
      </c>
      <c r="F7" s="364">
        <v>2019</v>
      </c>
      <c r="G7" s="364">
        <v>2019</v>
      </c>
      <c r="H7" s="307"/>
      <c r="J7" s="383">
        <v>2018</v>
      </c>
      <c r="K7" s="560">
        <v>2018</v>
      </c>
      <c r="L7" s="383"/>
    </row>
    <row r="8" spans="1:14" ht="24.9" customHeight="1">
      <c r="A8" s="349" t="s">
        <v>0</v>
      </c>
      <c r="B8" s="350"/>
      <c r="C8" s="365">
        <f>SUM(C10:C19)</f>
        <v>4585152</v>
      </c>
      <c r="D8" s="365">
        <f>SUM(D10:D19)</f>
        <v>4370989</v>
      </c>
      <c r="E8" s="342">
        <f>SUM(E10:E19)</f>
        <v>16859501</v>
      </c>
      <c r="F8" s="597">
        <v>106.12</v>
      </c>
      <c r="G8" s="598">
        <v>88.17</v>
      </c>
      <c r="H8" s="599">
        <v>109.67</v>
      </c>
      <c r="J8" s="549" t="e">
        <f>J9+J15+J17+J19</f>
        <v>#REF!</v>
      </c>
      <c r="K8" s="549" t="e">
        <f>K9+K15+K17+K19</f>
        <v>#REF!</v>
      </c>
      <c r="L8" s="549" t="e">
        <f>L9+L15+L17+L19</f>
        <v>#REF!</v>
      </c>
    </row>
    <row r="9" spans="1:14" ht="24.9" customHeight="1">
      <c r="A9" s="351" t="s">
        <v>212</v>
      </c>
      <c r="B9" s="350"/>
      <c r="C9" s="595">
        <f>C10+C11+C13+C14+C12</f>
        <v>1456493</v>
      </c>
      <c r="D9" s="595">
        <f>D10+D11+D13+D14+D12</f>
        <v>1397583</v>
      </c>
      <c r="E9" s="595">
        <f>E10+E11+E13+E14+E12</f>
        <v>5017892</v>
      </c>
      <c r="F9" s="563">
        <v>100.51327670204971</v>
      </c>
      <c r="G9" s="564">
        <v>64.175792013699692</v>
      </c>
      <c r="H9" s="366"/>
      <c r="J9" s="550">
        <f>J10+J11+J12+J13+J14</f>
        <v>1337291</v>
      </c>
      <c r="K9" s="550">
        <f>K10+K11+K12+K13+K14</f>
        <v>1910437</v>
      </c>
      <c r="L9" s="550">
        <f>L10+L11+L12+L13+L14</f>
        <v>5222001</v>
      </c>
      <c r="N9" s="378"/>
    </row>
    <row r="10" spans="1:14" ht="35.1" customHeight="1">
      <c r="A10" s="352" t="s">
        <v>213</v>
      </c>
      <c r="B10" s="353" t="s">
        <v>71</v>
      </c>
      <c r="C10" s="367">
        <v>873313</v>
      </c>
      <c r="D10" s="367">
        <v>938538</v>
      </c>
      <c r="E10" s="344">
        <v>3489547</v>
      </c>
      <c r="F10" s="570">
        <v>130.66</v>
      </c>
      <c r="G10" s="596">
        <v>74.158432661575475</v>
      </c>
      <c r="H10" s="596">
        <v>112.02772098972164</v>
      </c>
      <c r="J10" s="367">
        <v>668383</v>
      </c>
      <c r="K10" s="367">
        <v>1265585</v>
      </c>
      <c r="L10" s="344">
        <v>3114896</v>
      </c>
    </row>
    <row r="11" spans="1:14" ht="24.9" customHeight="1">
      <c r="A11" s="352" t="s">
        <v>213</v>
      </c>
      <c r="B11" s="354" t="s">
        <v>70</v>
      </c>
      <c r="C11" s="367">
        <v>155509</v>
      </c>
      <c r="D11" s="367">
        <v>42320</v>
      </c>
      <c r="E11" s="344">
        <v>273391</v>
      </c>
      <c r="F11" s="596">
        <v>42.860607730999796</v>
      </c>
      <c r="G11" s="596">
        <v>13.695083749708752</v>
      </c>
      <c r="H11" s="596">
        <v>38.350374608803484</v>
      </c>
      <c r="J11" s="367">
        <v>362825</v>
      </c>
      <c r="K11" s="367">
        <v>309016</v>
      </c>
      <c r="L11" s="344">
        <v>712877</v>
      </c>
    </row>
    <row r="12" spans="1:14" ht="35.1" customHeight="1">
      <c r="A12" s="352" t="s">
        <v>213</v>
      </c>
      <c r="B12" s="353" t="s">
        <v>69</v>
      </c>
      <c r="C12" s="367">
        <v>366130</v>
      </c>
      <c r="D12" s="367">
        <v>367000</v>
      </c>
      <c r="E12" s="344">
        <v>1040373</v>
      </c>
      <c r="F12" s="570">
        <v>133.29280146788454</v>
      </c>
      <c r="G12" s="344">
        <v>119.43543164355521</v>
      </c>
      <c r="H12" s="344">
        <v>84.819977074205539</v>
      </c>
      <c r="J12" s="367">
        <v>274681</v>
      </c>
      <c r="K12" s="367">
        <v>307279</v>
      </c>
      <c r="L12" s="344">
        <v>1226566</v>
      </c>
    </row>
    <row r="13" spans="1:14" ht="35.1" customHeight="1">
      <c r="A13" s="355" t="s">
        <v>213</v>
      </c>
      <c r="B13" s="353" t="s">
        <v>68</v>
      </c>
      <c r="C13" s="367">
        <v>6971</v>
      </c>
      <c r="D13" s="367">
        <v>3801</v>
      </c>
      <c r="E13" s="344">
        <v>19556</v>
      </c>
      <c r="F13" s="596"/>
      <c r="G13" s="596">
        <v>472.17391304347825</v>
      </c>
      <c r="H13" s="596">
        <v>712.94203426904846</v>
      </c>
      <c r="J13" s="367">
        <v>0</v>
      </c>
      <c r="K13" s="367">
        <v>805</v>
      </c>
      <c r="L13" s="344">
        <v>2743</v>
      </c>
    </row>
    <row r="14" spans="1:14" ht="35.1" customHeight="1">
      <c r="A14" s="355" t="s">
        <v>213</v>
      </c>
      <c r="B14" s="356" t="s">
        <v>214</v>
      </c>
      <c r="C14" s="367">
        <v>54570</v>
      </c>
      <c r="D14" s="367">
        <v>45924</v>
      </c>
      <c r="E14" s="344">
        <v>195025</v>
      </c>
      <c r="F14" s="596">
        <v>173.77874020763008</v>
      </c>
      <c r="G14" s="596">
        <v>165.47996540789853</v>
      </c>
      <c r="H14" s="596">
        <v>118.25502216239488</v>
      </c>
      <c r="J14" s="367">
        <v>31402</v>
      </c>
      <c r="K14" s="367">
        <v>27752</v>
      </c>
      <c r="L14" s="344">
        <v>164919</v>
      </c>
    </row>
    <row r="15" spans="1:14" ht="24.9" customHeight="1">
      <c r="A15" s="351" t="s">
        <v>215</v>
      </c>
      <c r="B15" s="356"/>
      <c r="C15" s="367"/>
      <c r="D15" s="367"/>
      <c r="E15" s="344"/>
      <c r="F15" s="344">
        <v>0</v>
      </c>
      <c r="G15" s="344">
        <v>0</v>
      </c>
      <c r="H15" s="344">
        <v>0</v>
      </c>
      <c r="J15" s="551" t="e">
        <f>#REF!+J16</f>
        <v>#REF!</v>
      </c>
      <c r="K15" s="551" t="e">
        <f>#REF!+K16</f>
        <v>#REF!</v>
      </c>
      <c r="L15" s="551" t="e">
        <f>#REF!+L16</f>
        <v>#REF!</v>
      </c>
    </row>
    <row r="16" spans="1:14" ht="24.9" customHeight="1">
      <c r="A16" s="352" t="s">
        <v>213</v>
      </c>
      <c r="B16" s="357" t="s">
        <v>67</v>
      </c>
      <c r="C16" s="367">
        <v>3123171</v>
      </c>
      <c r="D16" s="368">
        <v>2966502</v>
      </c>
      <c r="E16" s="344">
        <v>11824084</v>
      </c>
      <c r="F16" s="596">
        <v>109.84603404724072</v>
      </c>
      <c r="G16" s="596">
        <v>98.130737245328334</v>
      </c>
      <c r="H16" s="596">
        <v>120.1656168002209</v>
      </c>
      <c r="J16" s="367">
        <v>2843226</v>
      </c>
      <c r="K16" s="367">
        <v>3023010</v>
      </c>
      <c r="L16" s="367">
        <v>9839823</v>
      </c>
    </row>
    <row r="17" spans="1:12" ht="24.9" customHeight="1">
      <c r="A17" s="351" t="s">
        <v>216</v>
      </c>
      <c r="B17" s="357"/>
      <c r="C17" s="367"/>
      <c r="D17" s="367"/>
      <c r="E17" s="344"/>
      <c r="F17" s="344">
        <v>0</v>
      </c>
      <c r="G17" s="344">
        <v>0</v>
      </c>
      <c r="H17" s="344">
        <v>0</v>
      </c>
      <c r="J17" s="365">
        <f t="shared" ref="J17:K17" si="0">+J18</f>
        <v>140100</v>
      </c>
      <c r="K17" s="365">
        <f t="shared" si="0"/>
        <v>24196</v>
      </c>
      <c r="L17" s="365">
        <v>311239</v>
      </c>
    </row>
    <row r="18" spans="1:12" ht="24.9" customHeight="1">
      <c r="A18" s="352" t="s">
        <v>213</v>
      </c>
      <c r="B18" s="357" t="s">
        <v>66</v>
      </c>
      <c r="C18" s="367">
        <v>5488</v>
      </c>
      <c r="D18" s="367">
        <v>6904</v>
      </c>
      <c r="E18" s="344">
        <v>17525</v>
      </c>
      <c r="F18" s="596">
        <v>3.9172019985724482</v>
      </c>
      <c r="G18" s="596">
        <v>28.533641924285007</v>
      </c>
      <c r="H18" s="596">
        <v>5.630721085725118</v>
      </c>
      <c r="J18" s="367">
        <v>140100</v>
      </c>
      <c r="K18" s="367">
        <v>24196</v>
      </c>
      <c r="L18" s="367">
        <v>311239</v>
      </c>
    </row>
    <row r="19" spans="1:12" ht="24.9" customHeight="1">
      <c r="A19" s="358" t="s">
        <v>217</v>
      </c>
      <c r="B19" s="359" t="s">
        <v>65</v>
      </c>
      <c r="C19" s="367"/>
      <c r="D19" s="367"/>
      <c r="E19" s="367"/>
      <c r="F19" s="369"/>
      <c r="G19" s="369"/>
      <c r="H19" s="369"/>
      <c r="J19" s="552">
        <v>0</v>
      </c>
      <c r="K19" s="552">
        <v>0</v>
      </c>
    </row>
    <row r="20" spans="1:12" ht="9" customHeight="1">
      <c r="A20" s="304"/>
      <c r="B20" s="305"/>
      <c r="C20" s="306"/>
      <c r="D20" s="307"/>
      <c r="E20" s="307"/>
      <c r="F20" s="307"/>
      <c r="G20" s="307"/>
      <c r="H20" s="308"/>
      <c r="J20" s="561"/>
      <c r="K20" s="561"/>
    </row>
    <row r="21" spans="1:12" ht="20.100000000000001" customHeight="1">
      <c r="B21" s="59"/>
      <c r="C21" s="183"/>
      <c r="H21" s="180"/>
    </row>
    <row r="22" spans="1:12" ht="20.100000000000001" customHeight="1">
      <c r="A22" s="60"/>
      <c r="B22" s="61"/>
      <c r="C22" s="182"/>
      <c r="H22" s="180"/>
    </row>
    <row r="23" spans="1:12" ht="20.100000000000001" customHeight="1">
      <c r="A23" s="60"/>
      <c r="B23" s="61"/>
      <c r="C23" s="181"/>
      <c r="H23" s="180"/>
    </row>
    <row r="24" spans="1:12" ht="20.100000000000001" customHeight="1">
      <c r="A24" s="60"/>
      <c r="B24" s="61"/>
      <c r="C24" s="181"/>
      <c r="H24" s="180"/>
    </row>
    <row r="25" spans="1:12" ht="20.100000000000001" customHeight="1">
      <c r="A25" s="60"/>
      <c r="B25" s="61"/>
      <c r="C25" s="181"/>
      <c r="H25" s="180"/>
    </row>
    <row r="26" spans="1:12" ht="20.100000000000001" customHeight="1">
      <c r="A26" s="60"/>
      <c r="B26" s="61"/>
      <c r="C26" s="181"/>
      <c r="H26" s="180"/>
    </row>
    <row r="27" spans="1:12" ht="20.100000000000001" customHeight="1">
      <c r="A27" s="60"/>
      <c r="B27" s="61"/>
      <c r="C27" s="181"/>
      <c r="D27" s="181"/>
      <c r="E27" s="181"/>
      <c r="F27" s="181"/>
      <c r="G27" s="181"/>
      <c r="H27" s="180"/>
    </row>
    <row r="28" spans="1:12" ht="20.100000000000001" customHeight="1">
      <c r="A28" s="60"/>
      <c r="B28" s="61"/>
      <c r="C28" s="181"/>
      <c r="D28" s="181"/>
      <c r="E28" s="181"/>
      <c r="F28" s="181"/>
      <c r="G28" s="181"/>
      <c r="H28" s="180"/>
    </row>
    <row r="29" spans="1:12" ht="20.100000000000001" customHeight="1">
      <c r="A29" s="60"/>
      <c r="B29" s="61"/>
      <c r="C29" s="181"/>
      <c r="D29" s="181"/>
      <c r="E29" s="181"/>
      <c r="F29" s="181"/>
      <c r="G29" s="181"/>
      <c r="H29" s="180"/>
    </row>
    <row r="30" spans="1:12" ht="20.100000000000001" customHeight="1">
      <c r="A30" s="60"/>
      <c r="B30" s="61"/>
      <c r="C30" s="181"/>
      <c r="D30" s="181"/>
      <c r="E30" s="181"/>
      <c r="F30" s="181"/>
      <c r="G30" s="181"/>
      <c r="H30" s="180"/>
    </row>
    <row r="31" spans="1:12" ht="20.100000000000001" customHeight="1">
      <c r="A31" s="60"/>
      <c r="B31" s="61"/>
      <c r="C31" s="181"/>
      <c r="D31" s="181"/>
      <c r="E31" s="181"/>
      <c r="F31" s="181"/>
      <c r="G31" s="181"/>
      <c r="H31" s="180"/>
    </row>
    <row r="32" spans="1:12" ht="20.100000000000001" customHeight="1">
      <c r="A32" s="60"/>
      <c r="B32" s="61"/>
      <c r="C32" s="181"/>
      <c r="D32" s="181"/>
      <c r="E32" s="181"/>
      <c r="F32" s="181"/>
      <c r="G32" s="181"/>
      <c r="H32" s="180"/>
    </row>
    <row r="33" spans="1:8" ht="20.100000000000001" customHeight="1">
      <c r="A33" s="60"/>
      <c r="B33" s="61"/>
      <c r="C33" s="181"/>
      <c r="D33" s="181"/>
      <c r="E33" s="181"/>
      <c r="F33" s="181"/>
      <c r="G33" s="181"/>
      <c r="H33" s="180"/>
    </row>
    <row r="34" spans="1:8" ht="20.100000000000001" customHeight="1">
      <c r="A34" s="60"/>
      <c r="B34" s="61"/>
      <c r="C34" s="181"/>
      <c r="D34" s="181"/>
      <c r="E34" s="181"/>
      <c r="F34" s="181"/>
      <c r="G34" s="181"/>
      <c r="H34" s="180"/>
    </row>
    <row r="35" spans="1:8" ht="20.100000000000001" customHeight="1">
      <c r="A35" s="60"/>
      <c r="B35" s="61"/>
      <c r="C35" s="181"/>
      <c r="D35" s="181"/>
      <c r="E35" s="181"/>
      <c r="F35" s="181"/>
      <c r="G35" s="181"/>
      <c r="H35" s="180"/>
    </row>
    <row r="36" spans="1:8" ht="20.100000000000001" customHeight="1">
      <c r="A36" s="60"/>
      <c r="B36" s="61"/>
      <c r="C36" s="181"/>
      <c r="D36" s="181"/>
      <c r="E36" s="181"/>
      <c r="F36" s="181"/>
      <c r="G36" s="181"/>
      <c r="H36" s="180"/>
    </row>
    <row r="37" spans="1:8" ht="20.100000000000001" customHeight="1">
      <c r="A37" s="60"/>
      <c r="B37" s="61"/>
      <c r="C37" s="181"/>
      <c r="D37" s="181"/>
      <c r="E37" s="181"/>
      <c r="F37" s="181"/>
      <c r="G37" s="181"/>
      <c r="H37" s="180"/>
    </row>
    <row r="38" spans="1:8" ht="20.100000000000001" customHeight="1">
      <c r="A38" s="60"/>
      <c r="B38" s="61"/>
      <c r="C38" s="181"/>
      <c r="D38" s="181"/>
      <c r="E38" s="181"/>
      <c r="F38" s="181"/>
      <c r="G38" s="181"/>
      <c r="H38" s="180"/>
    </row>
    <row r="39" spans="1:8" ht="20.100000000000001" customHeight="1">
      <c r="A39" s="60"/>
      <c r="B39" s="61"/>
      <c r="C39" s="181"/>
      <c r="D39" s="181"/>
      <c r="E39" s="181"/>
      <c r="F39" s="181"/>
      <c r="G39" s="181"/>
      <c r="H39" s="180"/>
    </row>
    <row r="40" spans="1:8" ht="20.100000000000001" customHeight="1">
      <c r="A40" s="60"/>
      <c r="B40" s="61"/>
      <c r="C40" s="181"/>
      <c r="D40" s="181"/>
      <c r="E40" s="181"/>
      <c r="F40" s="181"/>
      <c r="G40" s="181"/>
      <c r="H40" s="180"/>
    </row>
    <row r="41" spans="1:8" ht="20.100000000000001" customHeight="1">
      <c r="A41" s="60"/>
      <c r="B41" s="61"/>
      <c r="C41" s="181"/>
      <c r="D41" s="181"/>
      <c r="E41" s="181"/>
      <c r="F41" s="181"/>
      <c r="G41" s="181"/>
      <c r="H41" s="180"/>
    </row>
    <row r="42" spans="1:8" ht="20.100000000000001" customHeight="1">
      <c r="A42" s="60"/>
      <c r="B42" s="61"/>
      <c r="C42" s="181"/>
      <c r="D42" s="181"/>
      <c r="E42" s="181"/>
      <c r="F42" s="181"/>
      <c r="G42" s="181"/>
      <c r="H42" s="180"/>
    </row>
    <row r="43" spans="1:8" ht="20.100000000000001" customHeight="1">
      <c r="A43" s="60"/>
    </row>
    <row r="44" spans="1:8" ht="15" customHeight="1">
      <c r="A44" s="60"/>
    </row>
    <row r="45" spans="1:8" ht="15" customHeight="1">
      <c r="A45" s="60"/>
    </row>
  </sheetData>
  <mergeCells count="1">
    <mergeCell ref="F4:H4"/>
  </mergeCells>
  <printOptions horizontalCentered="1"/>
  <pageMargins left="0.47244094488188981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78"/>
  <sheetViews>
    <sheetView workbookViewId="0">
      <selection activeCell="A43" sqref="A43"/>
    </sheetView>
  </sheetViews>
  <sheetFormatPr defaultColWidth="7.8984375" defaultRowHeight="15"/>
  <cols>
    <col min="1" max="1" width="1.69921875" style="43" customWidth="1"/>
    <col min="2" max="2" width="25.59765625" style="43" customWidth="1"/>
    <col min="3" max="3" width="9.59765625" style="43" hidden="1" customWidth="1"/>
    <col min="4" max="4" width="9.5" style="43" customWidth="1"/>
    <col min="5" max="5" width="9.59765625" style="43" customWidth="1"/>
    <col min="6" max="6" width="10.59765625" style="43" customWidth="1"/>
    <col min="7" max="7" width="11.19921875" style="43" customWidth="1"/>
    <col min="8" max="8" width="10.3984375" style="43" customWidth="1"/>
    <col min="9" max="9" width="3.5" style="43" customWidth="1"/>
    <col min="10" max="10" width="9.8984375" style="43" customWidth="1"/>
    <col min="11" max="11" width="25.5" style="43" customWidth="1"/>
    <col min="12" max="13" width="9.59765625" style="43" customWidth="1"/>
    <col min="14" max="14" width="10.59765625" style="43" customWidth="1"/>
    <col min="15" max="16" width="9.59765625" style="43" customWidth="1"/>
    <col min="17" max="16384" width="7.8984375" style="43"/>
  </cols>
  <sheetData>
    <row r="1" spans="1:12" ht="20.100000000000001" customHeight="1">
      <c r="A1" s="42" t="s">
        <v>403</v>
      </c>
    </row>
    <row r="2" spans="1:12" ht="20.100000000000001" customHeight="1">
      <c r="A2" s="44" t="s">
        <v>447</v>
      </c>
      <c r="B2" s="44"/>
      <c r="C2" s="44"/>
      <c r="D2" s="44"/>
      <c r="E2" s="44"/>
      <c r="F2" s="44"/>
      <c r="G2" s="44"/>
    </row>
    <row r="3" spans="1:12" ht="20.100000000000001" customHeight="1">
      <c r="A3" s="44"/>
      <c r="B3" s="44"/>
      <c r="C3" s="44"/>
      <c r="D3" s="44"/>
      <c r="E3" s="44"/>
      <c r="F3" s="44"/>
      <c r="G3" s="44"/>
    </row>
    <row r="4" spans="1:12" ht="20.100000000000001" customHeight="1">
      <c r="A4" s="45"/>
      <c r="B4" s="45"/>
      <c r="C4" s="45"/>
      <c r="D4" s="45"/>
      <c r="E4" s="45"/>
      <c r="F4" s="45"/>
      <c r="H4" s="143" t="s">
        <v>88</v>
      </c>
    </row>
    <row r="5" spans="1:12" ht="20.100000000000001" customHeight="1">
      <c r="A5" s="46"/>
      <c r="B5" s="46"/>
      <c r="C5" s="655" t="s">
        <v>294</v>
      </c>
      <c r="D5" s="47" t="s">
        <v>2</v>
      </c>
      <c r="E5" s="47" t="s">
        <v>21</v>
      </c>
      <c r="F5" s="47" t="s">
        <v>15</v>
      </c>
      <c r="G5" s="47" t="s">
        <v>323</v>
      </c>
      <c r="H5" s="47" t="s">
        <v>323</v>
      </c>
      <c r="L5" s="374"/>
    </row>
    <row r="6" spans="1:12" ht="20.100000000000001" customHeight="1">
      <c r="A6" s="48"/>
      <c r="B6" s="48"/>
      <c r="C6" s="656"/>
      <c r="D6" s="50" t="s">
        <v>311</v>
      </c>
      <c r="E6" s="50" t="s">
        <v>312</v>
      </c>
      <c r="F6" s="50" t="s">
        <v>370</v>
      </c>
      <c r="G6" s="50" t="s">
        <v>324</v>
      </c>
      <c r="H6" s="50" t="s">
        <v>324</v>
      </c>
      <c r="L6" s="374"/>
    </row>
    <row r="7" spans="1:12" ht="20.100000000000001" customHeight="1">
      <c r="A7" s="48"/>
      <c r="B7" s="48"/>
      <c r="C7" s="656"/>
      <c r="D7" s="50" t="s">
        <v>17</v>
      </c>
      <c r="E7" s="50" t="s">
        <v>17</v>
      </c>
      <c r="F7" s="50">
        <v>2019</v>
      </c>
      <c r="G7" s="50" t="s">
        <v>415</v>
      </c>
      <c r="H7" s="50" t="s">
        <v>325</v>
      </c>
      <c r="L7" s="374"/>
    </row>
    <row r="8" spans="1:12" ht="20.100000000000001" customHeight="1">
      <c r="A8" s="48"/>
      <c r="B8" s="48"/>
      <c r="C8" s="656"/>
      <c r="D8" s="51">
        <v>2019</v>
      </c>
      <c r="E8" s="51">
        <v>2019</v>
      </c>
      <c r="F8" s="51"/>
      <c r="G8" s="51"/>
      <c r="H8" s="51" t="s">
        <v>44</v>
      </c>
    </row>
    <row r="9" spans="1:12" ht="5.0999999999999996" customHeight="1">
      <c r="A9" s="48"/>
      <c r="B9" s="48"/>
      <c r="C9" s="48"/>
      <c r="F9" s="50"/>
      <c r="G9" s="50"/>
      <c r="H9" s="50"/>
    </row>
    <row r="10" spans="1:12" ht="20.100000000000001" customHeight="1">
      <c r="A10" s="52" t="s">
        <v>0</v>
      </c>
      <c r="B10" s="53"/>
      <c r="C10" s="372">
        <f>C11+C18+C23</f>
        <v>3935436</v>
      </c>
      <c r="D10" s="342">
        <f>+D11+D18+D23</f>
        <v>297398</v>
      </c>
      <c r="E10" s="342">
        <f>+E11+E18+E23</f>
        <v>310927</v>
      </c>
      <c r="F10" s="342">
        <f>+F11+F18+F23</f>
        <v>3389628</v>
      </c>
      <c r="G10" s="343">
        <f>F10/C10*100</f>
        <v>86.130939494378765</v>
      </c>
      <c r="H10" s="343">
        <v>112.81</v>
      </c>
      <c r="I10" s="378"/>
    </row>
    <row r="11" spans="1:12" ht="35.1" customHeight="1">
      <c r="A11" s="654" t="s">
        <v>53</v>
      </c>
      <c r="B11" s="654"/>
      <c r="C11" s="373">
        <f>C12+C13+C14+C15+C16+C17</f>
        <v>3555106</v>
      </c>
      <c r="D11" s="342">
        <f>SUM(D12:D17)</f>
        <v>275681</v>
      </c>
      <c r="E11" s="342">
        <f>SUM(E12:E17)</f>
        <v>287682</v>
      </c>
      <c r="F11" s="342">
        <f>F12+F14+F15+F16+F17</f>
        <v>2808771</v>
      </c>
      <c r="G11" s="343">
        <f>F11/C11*100</f>
        <v>79.006673781316223</v>
      </c>
      <c r="H11" s="370">
        <v>109.94</v>
      </c>
      <c r="I11" s="55"/>
    </row>
    <row r="12" spans="1:12" ht="20.100000000000001" customHeight="1">
      <c r="A12" s="176"/>
      <c r="B12" s="309" t="s">
        <v>218</v>
      </c>
      <c r="C12" s="374">
        <v>1118061</v>
      </c>
      <c r="D12" s="344">
        <v>125424</v>
      </c>
      <c r="E12" s="345">
        <v>91085</v>
      </c>
      <c r="F12" s="345">
        <v>880258</v>
      </c>
      <c r="G12" s="379">
        <f>F12/C12*100</f>
        <v>78.730766925954839</v>
      </c>
      <c r="H12" s="62"/>
      <c r="I12" s="55"/>
    </row>
    <row r="13" spans="1:12" ht="20.100000000000001" customHeight="1">
      <c r="A13" s="176"/>
      <c r="B13" s="310" t="s">
        <v>416</v>
      </c>
      <c r="C13" s="374">
        <v>137000</v>
      </c>
      <c r="D13" s="344">
        <v>0</v>
      </c>
      <c r="E13" s="345">
        <v>0</v>
      </c>
      <c r="F13" s="345">
        <v>25156</v>
      </c>
      <c r="G13" s="57"/>
      <c r="H13" s="57"/>
      <c r="I13" s="55"/>
    </row>
    <row r="14" spans="1:12" ht="30" customHeight="1">
      <c r="A14" s="176"/>
      <c r="B14" s="311" t="s">
        <v>220</v>
      </c>
      <c r="C14" s="374">
        <v>359580</v>
      </c>
      <c r="D14" s="344">
        <v>56249</v>
      </c>
      <c r="E14" s="345">
        <v>20368</v>
      </c>
      <c r="F14" s="345">
        <v>589158</v>
      </c>
      <c r="G14" s="379">
        <f t="shared" ref="G14:G16" si="0">F14/C14*100</f>
        <v>163.84615384615384</v>
      </c>
      <c r="H14" s="57"/>
      <c r="I14" s="55"/>
    </row>
    <row r="15" spans="1:12" ht="20.100000000000001" customHeight="1">
      <c r="A15" s="176"/>
      <c r="B15" s="311" t="s">
        <v>221</v>
      </c>
      <c r="C15" s="374">
        <v>477465</v>
      </c>
      <c r="D15" s="344">
        <v>3816</v>
      </c>
      <c r="E15" s="345">
        <v>0</v>
      </c>
      <c r="F15" s="345">
        <v>114675</v>
      </c>
      <c r="G15" s="379">
        <f t="shared" si="0"/>
        <v>24.017467248908297</v>
      </c>
      <c r="H15" s="57"/>
      <c r="I15" s="55"/>
    </row>
    <row r="16" spans="1:12" ht="20.100000000000001" customHeight="1">
      <c r="A16" s="176"/>
      <c r="B16" s="311" t="s">
        <v>222</v>
      </c>
      <c r="C16" s="374">
        <v>1463000</v>
      </c>
      <c r="D16" s="344">
        <v>90192</v>
      </c>
      <c r="E16" s="345">
        <v>176229</v>
      </c>
      <c r="F16" s="345">
        <v>1224680</v>
      </c>
      <c r="G16" s="379">
        <f t="shared" si="0"/>
        <v>83.710184552289817</v>
      </c>
      <c r="H16" s="57"/>
      <c r="I16" s="55"/>
    </row>
    <row r="17" spans="1:9" ht="20.100000000000001" customHeight="1">
      <c r="A17" s="176"/>
      <c r="B17" s="311" t="s">
        <v>223</v>
      </c>
      <c r="C17" s="374">
        <v>0</v>
      </c>
      <c r="D17" s="344">
        <v>0</v>
      </c>
      <c r="E17" s="345">
        <v>0</v>
      </c>
      <c r="F17" s="345">
        <v>0</v>
      </c>
      <c r="G17" s="57"/>
      <c r="H17" s="57"/>
      <c r="I17" s="55"/>
    </row>
    <row r="18" spans="1:9" ht="35.1" customHeight="1">
      <c r="A18" s="654" t="s">
        <v>54</v>
      </c>
      <c r="B18" s="654"/>
      <c r="C18" s="373">
        <f>C19+C21+C22</f>
        <v>380330</v>
      </c>
      <c r="D18" s="373">
        <f>D19+D21+D22</f>
        <v>21717</v>
      </c>
      <c r="E18" s="373">
        <f>E19+E21+E22</f>
        <v>23245</v>
      </c>
      <c r="F18" s="373">
        <f>F19+F21+F22</f>
        <v>580857</v>
      </c>
      <c r="G18" s="343">
        <f>F18/C18*100</f>
        <v>152.72447611284937</v>
      </c>
      <c r="H18" s="370">
        <v>129.13</v>
      </c>
      <c r="I18" s="55"/>
    </row>
    <row r="19" spans="1:9" ht="20.100000000000001" customHeight="1">
      <c r="A19" s="170"/>
      <c r="B19" s="311" t="s">
        <v>224</v>
      </c>
      <c r="C19" s="375">
        <v>380330</v>
      </c>
      <c r="D19" s="344">
        <v>21717</v>
      </c>
      <c r="E19" s="345">
        <v>23245</v>
      </c>
      <c r="F19" s="345">
        <v>580857</v>
      </c>
      <c r="G19" s="379">
        <f t="shared" ref="G19:G20" si="1">F19/C19*100</f>
        <v>152.72447611284937</v>
      </c>
      <c r="H19" s="57"/>
      <c r="I19" s="55"/>
    </row>
    <row r="20" spans="1:9" ht="20.100000000000001" customHeight="1">
      <c r="A20" s="177"/>
      <c r="B20" s="310" t="s">
        <v>416</v>
      </c>
      <c r="C20" s="376">
        <v>133000</v>
      </c>
      <c r="D20" s="344">
        <v>21717</v>
      </c>
      <c r="E20" s="344">
        <v>23245</v>
      </c>
      <c r="F20" s="344">
        <v>269820</v>
      </c>
      <c r="G20" s="379">
        <f t="shared" si="1"/>
        <v>202.8721804511278</v>
      </c>
      <c r="H20" s="57"/>
      <c r="I20" s="55"/>
    </row>
    <row r="21" spans="1:9" ht="35.1" customHeight="1">
      <c r="A21" s="177"/>
      <c r="B21" s="311" t="s">
        <v>225</v>
      </c>
      <c r="C21" s="377"/>
      <c r="D21" s="344"/>
      <c r="E21" s="63"/>
      <c r="F21" s="63"/>
      <c r="G21" s="58"/>
      <c r="H21" s="58"/>
      <c r="I21" s="55"/>
    </row>
    <row r="22" spans="1:9" ht="20.100000000000001" customHeight="1">
      <c r="A22" s="177"/>
      <c r="B22" s="310" t="s">
        <v>223</v>
      </c>
      <c r="C22" s="374"/>
      <c r="D22" s="344"/>
      <c r="E22" s="65"/>
      <c r="F22" s="65"/>
      <c r="G22" s="66"/>
      <c r="H22" s="66"/>
      <c r="I22" s="55"/>
    </row>
    <row r="23" spans="1:9" ht="20.100000000000001" customHeight="1">
      <c r="A23" s="654" t="s">
        <v>55</v>
      </c>
      <c r="B23" s="654"/>
      <c r="C23" s="374">
        <f>C24+C25+C26+C27</f>
        <v>0</v>
      </c>
      <c r="D23" s="342">
        <f>SUM(D24:D27)</f>
        <v>0</v>
      </c>
      <c r="E23" s="342">
        <f t="shared" ref="E23:H23" si="2">SUM(E24:E27)</f>
        <v>0</v>
      </c>
      <c r="F23" s="342">
        <f t="shared" si="2"/>
        <v>0</v>
      </c>
      <c r="G23" s="342">
        <f t="shared" si="2"/>
        <v>0</v>
      </c>
      <c r="H23" s="342">
        <f t="shared" si="2"/>
        <v>0</v>
      </c>
      <c r="I23" s="55"/>
    </row>
    <row r="24" spans="1:9" ht="20.100000000000001" customHeight="1">
      <c r="A24" s="177"/>
      <c r="B24" s="310" t="s">
        <v>226</v>
      </c>
      <c r="C24" s="374"/>
      <c r="D24" s="344"/>
      <c r="E24" s="64"/>
      <c r="F24" s="64"/>
      <c r="G24" s="57"/>
      <c r="H24" s="57"/>
      <c r="I24" s="55"/>
    </row>
    <row r="25" spans="1:9" ht="20.100000000000001" customHeight="1">
      <c r="A25" s="177"/>
      <c r="B25" s="310" t="s">
        <v>219</v>
      </c>
      <c r="C25" s="374"/>
      <c r="D25" s="63"/>
      <c r="E25" s="64"/>
      <c r="F25" s="64"/>
      <c r="G25" s="57"/>
      <c r="H25" s="57"/>
      <c r="I25" s="55"/>
    </row>
    <row r="26" spans="1:9" ht="30" customHeight="1">
      <c r="A26" s="177"/>
      <c r="B26" s="311" t="s">
        <v>227</v>
      </c>
      <c r="C26" s="374"/>
      <c r="D26" s="63"/>
      <c r="E26" s="64"/>
      <c r="F26" s="64"/>
      <c r="G26" s="57"/>
      <c r="H26" s="57"/>
      <c r="I26" s="55"/>
    </row>
    <row r="27" spans="1:9" ht="20.100000000000001" customHeight="1">
      <c r="A27" s="177"/>
      <c r="B27" s="310" t="s">
        <v>223</v>
      </c>
      <c r="C27" s="374"/>
      <c r="D27" s="67"/>
      <c r="E27" s="67"/>
      <c r="F27" s="67"/>
      <c r="G27" s="66"/>
      <c r="H27" s="66"/>
      <c r="I27" s="55"/>
    </row>
    <row r="28" spans="1:9" ht="5.0999999999999996" customHeight="1">
      <c r="A28" s="312"/>
      <c r="B28" s="313"/>
      <c r="C28" s="313"/>
      <c r="D28" s="314"/>
      <c r="E28" s="314"/>
      <c r="F28" s="314"/>
      <c r="G28" s="315"/>
      <c r="H28" s="315"/>
      <c r="I28" s="55"/>
    </row>
    <row r="29" spans="1:9" ht="20.100000000000001" customHeight="1">
      <c r="A29" s="60"/>
      <c r="D29" s="65"/>
      <c r="E29" s="65"/>
      <c r="F29" s="65"/>
      <c r="G29" s="66"/>
      <c r="H29" s="66"/>
      <c r="I29" s="55"/>
    </row>
    <row r="30" spans="1:9" ht="20.100000000000001" customHeight="1">
      <c r="A30" s="60"/>
    </row>
    <row r="31" spans="1:9" ht="20.100000000000001" customHeight="1">
      <c r="A31" s="60"/>
    </row>
    <row r="32" spans="1:9" ht="20.100000000000001" customHeight="1">
      <c r="A32" s="60"/>
    </row>
    <row r="33" spans="1:8" ht="20.100000000000001" customHeight="1">
      <c r="A33" s="60"/>
    </row>
    <row r="34" spans="1:8" ht="20.100000000000001" customHeight="1">
      <c r="A34" s="60"/>
      <c r="D34" s="65"/>
      <c r="E34" s="65"/>
      <c r="F34" s="65"/>
      <c r="G34" s="66"/>
      <c r="H34" s="66"/>
    </row>
    <row r="35" spans="1:8" ht="20.100000000000001" customHeight="1">
      <c r="A35" s="60"/>
      <c r="B35" s="61"/>
      <c r="C35" s="61"/>
      <c r="D35" s="65"/>
      <c r="E35" s="65"/>
      <c r="F35" s="65"/>
      <c r="G35" s="66"/>
      <c r="H35" s="66"/>
    </row>
    <row r="36" spans="1:8" ht="20.100000000000001" customHeight="1">
      <c r="A36" s="60"/>
    </row>
    <row r="37" spans="1:8" ht="20.100000000000001" customHeight="1">
      <c r="A37" s="60"/>
      <c r="B37" s="56"/>
      <c r="C37" s="56"/>
      <c r="D37" s="65"/>
      <c r="E37" s="65"/>
      <c r="F37" s="65"/>
      <c r="G37" s="66"/>
      <c r="H37" s="66"/>
    </row>
    <row r="38" spans="1:8" ht="20.100000000000001" customHeight="1">
      <c r="A38" s="60"/>
    </row>
    <row r="39" spans="1:8" ht="20.100000000000001" customHeight="1">
      <c r="A39" s="60"/>
      <c r="B39" s="56"/>
      <c r="C39" s="56"/>
      <c r="D39" s="65"/>
      <c r="E39" s="65"/>
      <c r="F39" s="65"/>
      <c r="G39" s="66"/>
      <c r="H39" s="66"/>
    </row>
    <row r="40" spans="1:8" ht="20.100000000000001" customHeight="1">
      <c r="A40" s="60"/>
    </row>
    <row r="41" spans="1:8" ht="20.100000000000001" customHeight="1">
      <c r="A41" s="60"/>
    </row>
    <row r="42" spans="1:8" ht="20.100000000000001" customHeight="1">
      <c r="A42" s="60"/>
    </row>
    <row r="43" spans="1:8" ht="20.100000000000001" customHeight="1">
      <c r="A43" s="60"/>
    </row>
    <row r="44" spans="1:8" ht="20.100000000000001" customHeight="1">
      <c r="A44" s="60"/>
    </row>
    <row r="45" spans="1:8" ht="20.100000000000001" customHeight="1">
      <c r="A45" s="60"/>
      <c r="D45" s="69"/>
      <c r="E45" s="69"/>
      <c r="F45" s="69"/>
    </row>
    <row r="46" spans="1:8" ht="20.100000000000001" customHeight="1">
      <c r="A46" s="60"/>
      <c r="D46" s="69"/>
      <c r="E46" s="69"/>
      <c r="F46" s="69"/>
    </row>
    <row r="47" spans="1:8" ht="20.100000000000001" customHeight="1">
      <c r="A47" s="60"/>
      <c r="D47" s="69"/>
      <c r="E47" s="69"/>
      <c r="F47" s="69"/>
    </row>
    <row r="48" spans="1:8" ht="20.100000000000001" customHeight="1">
      <c r="A48" s="60"/>
      <c r="D48" s="69"/>
      <c r="E48" s="69"/>
      <c r="F48" s="69"/>
    </row>
    <row r="49" spans="1:6" ht="20.100000000000001" customHeight="1">
      <c r="A49" s="60"/>
      <c r="D49" s="69"/>
      <c r="E49" s="69"/>
      <c r="F49" s="69"/>
    </row>
    <row r="50" spans="1:6" ht="15.9" customHeight="1">
      <c r="A50" s="60"/>
    </row>
    <row r="51" spans="1:6" ht="15.9" customHeight="1">
      <c r="A51" s="60"/>
    </row>
    <row r="52" spans="1:6" ht="15.9" customHeight="1">
      <c r="A52" s="60"/>
    </row>
    <row r="53" spans="1:6" ht="15.9" customHeight="1">
      <c r="A53" s="60"/>
    </row>
    <row r="54" spans="1:6" ht="15.9" customHeight="1">
      <c r="A54" s="60"/>
    </row>
    <row r="55" spans="1:6" ht="15.9" customHeight="1">
      <c r="A55" s="60"/>
    </row>
    <row r="56" spans="1:6" ht="15.9" customHeight="1">
      <c r="A56" s="60"/>
    </row>
    <row r="57" spans="1:6" ht="15.9" customHeight="1">
      <c r="A57" s="60"/>
    </row>
    <row r="58" spans="1:6" ht="15.9" customHeight="1">
      <c r="A58" s="60"/>
    </row>
    <row r="59" spans="1:6" ht="15.9" customHeight="1">
      <c r="A59" s="60"/>
    </row>
    <row r="60" spans="1:6" ht="15.9" customHeight="1">
      <c r="A60" s="60"/>
    </row>
    <row r="61" spans="1:6" ht="15.9" customHeight="1">
      <c r="A61" s="60"/>
    </row>
    <row r="62" spans="1:6" ht="15.9" customHeight="1">
      <c r="A62" s="60"/>
    </row>
    <row r="63" spans="1:6" ht="15.9" customHeight="1">
      <c r="A63" s="60"/>
    </row>
    <row r="64" spans="1:6" ht="15.9" customHeight="1">
      <c r="A64" s="60"/>
    </row>
    <row r="65" spans="1:7" ht="15.9" customHeight="1">
      <c r="A65" s="60"/>
    </row>
    <row r="66" spans="1:7" ht="15.9" customHeight="1">
      <c r="A66" s="60"/>
    </row>
    <row r="67" spans="1:7" ht="15.9" customHeight="1">
      <c r="A67" s="60"/>
    </row>
    <row r="68" spans="1:7" ht="15.9" customHeight="1">
      <c r="A68" s="60"/>
    </row>
    <row r="69" spans="1:7" ht="15.9" customHeight="1">
      <c r="A69" s="60"/>
    </row>
    <row r="70" spans="1:7" ht="15.9" customHeight="1">
      <c r="A70" s="60"/>
    </row>
    <row r="71" spans="1:7" ht="15.9" customHeight="1">
      <c r="A71" s="60"/>
    </row>
    <row r="72" spans="1:7">
      <c r="A72" s="70"/>
      <c r="B72" s="70"/>
      <c r="C72" s="70"/>
      <c r="D72" s="70"/>
      <c r="E72" s="70"/>
      <c r="F72" s="70"/>
      <c r="G72" s="70"/>
    </row>
    <row r="73" spans="1:7">
      <c r="A73" s="70"/>
      <c r="B73" s="70"/>
      <c r="C73" s="70"/>
      <c r="D73" s="70"/>
      <c r="E73" s="70"/>
      <c r="F73" s="70"/>
      <c r="G73" s="70"/>
    </row>
    <row r="74" spans="1:7">
      <c r="A74" s="70"/>
      <c r="B74" s="70"/>
      <c r="C74" s="70"/>
      <c r="D74" s="70"/>
      <c r="E74" s="70"/>
      <c r="F74" s="70"/>
      <c r="G74" s="70"/>
    </row>
    <row r="75" spans="1:7">
      <c r="A75" s="70"/>
      <c r="B75" s="70"/>
      <c r="C75" s="70"/>
      <c r="D75" s="70"/>
      <c r="E75" s="70"/>
      <c r="F75" s="70"/>
      <c r="G75" s="70"/>
    </row>
    <row r="76" spans="1:7">
      <c r="A76" s="70"/>
      <c r="B76" s="70"/>
      <c r="C76" s="70"/>
      <c r="D76" s="70"/>
      <c r="E76" s="70"/>
      <c r="F76" s="70"/>
      <c r="G76" s="70"/>
    </row>
    <row r="77" spans="1:7">
      <c r="A77" s="70"/>
      <c r="B77" s="70"/>
      <c r="C77" s="70"/>
      <c r="D77" s="70"/>
      <c r="E77" s="70"/>
      <c r="F77" s="70"/>
      <c r="G77" s="70"/>
    </row>
    <row r="78" spans="1:7">
      <c r="A78" s="70"/>
      <c r="B78" s="70"/>
      <c r="C78" s="70"/>
      <c r="D78" s="70"/>
      <c r="E78" s="70"/>
      <c r="F78" s="70"/>
      <c r="G78" s="70"/>
    </row>
  </sheetData>
  <mergeCells count="4">
    <mergeCell ref="A11:B11"/>
    <mergeCell ref="A18:B18"/>
    <mergeCell ref="A23:B23"/>
    <mergeCell ref="C5:C8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workbookViewId="0">
      <selection activeCell="A43" sqref="A43"/>
    </sheetView>
  </sheetViews>
  <sheetFormatPr defaultColWidth="7.8984375" defaultRowHeight="15"/>
  <cols>
    <col min="1" max="1" width="1.69921875" style="43" customWidth="1"/>
    <col min="2" max="2" width="31.59765625" style="43" customWidth="1"/>
    <col min="3" max="4" width="10.69921875" style="43" hidden="1" customWidth="1"/>
    <col min="5" max="6" width="10.69921875" style="43" customWidth="1"/>
    <col min="7" max="8" width="12.19921875" style="43" hidden="1" customWidth="1"/>
    <col min="9" max="9" width="12.19921875" style="43" customWidth="1"/>
    <col min="10" max="10" width="12.8984375" style="43" customWidth="1"/>
    <col min="11" max="11" width="8.3984375" style="43" customWidth="1"/>
    <col min="12" max="12" width="10.59765625" style="43" hidden="1" customWidth="1"/>
    <col min="13" max="15" width="8.8984375" style="43" hidden="1" customWidth="1"/>
    <col min="16" max="16" width="7" style="43" customWidth="1"/>
    <col min="17" max="17" width="20.8984375" style="43" customWidth="1"/>
    <col min="18" max="21" width="7.8984375" style="43" customWidth="1"/>
    <col min="22" max="22" width="9.59765625" style="43" customWidth="1"/>
    <col min="23" max="25" width="7.8984375" style="43"/>
    <col min="26" max="27" width="9.59765625" style="43" customWidth="1"/>
    <col min="28" max="16384" width="7.8984375" style="43"/>
  </cols>
  <sheetData>
    <row r="1" spans="1:15" ht="20.100000000000001" customHeight="1">
      <c r="A1" s="42" t="s">
        <v>404</v>
      </c>
    </row>
    <row r="2" spans="1:15" ht="20.100000000000001" customHeight="1">
      <c r="A2" s="44"/>
      <c r="B2" s="44"/>
      <c r="C2" s="44"/>
      <c r="D2" s="44"/>
      <c r="E2" s="44"/>
      <c r="F2" s="44"/>
      <c r="G2" s="44"/>
      <c r="H2" s="44"/>
      <c r="I2" s="44"/>
      <c r="L2" s="44"/>
      <c r="M2" s="44"/>
      <c r="N2" s="44"/>
      <c r="O2" s="44"/>
    </row>
    <row r="3" spans="1:15" ht="20.100000000000001" customHeight="1">
      <c r="A3" s="45"/>
      <c r="B3" s="45"/>
      <c r="C3" s="45"/>
      <c r="D3" s="45"/>
      <c r="E3" s="45"/>
      <c r="F3" s="45"/>
      <c r="J3" s="143" t="s">
        <v>88</v>
      </c>
      <c r="L3" s="45"/>
      <c r="M3" s="45"/>
      <c r="N3" s="45"/>
      <c r="O3" s="45"/>
    </row>
    <row r="4" spans="1:15" ht="20.100000000000001" customHeight="1">
      <c r="A4" s="46"/>
      <c r="B4" s="46"/>
      <c r="C4" s="477" t="s">
        <v>2</v>
      </c>
      <c r="D4" s="477" t="s">
        <v>2</v>
      </c>
      <c r="E4" s="138" t="s">
        <v>2</v>
      </c>
      <c r="F4" s="138" t="s">
        <v>15</v>
      </c>
      <c r="G4" s="652" t="s">
        <v>132</v>
      </c>
      <c r="H4" s="652"/>
      <c r="I4" s="652"/>
      <c r="J4" s="657"/>
      <c r="L4" s="381" t="s">
        <v>2</v>
      </c>
      <c r="M4" s="381" t="s">
        <v>2</v>
      </c>
      <c r="N4" s="602" t="s">
        <v>2</v>
      </c>
      <c r="O4" s="602" t="s">
        <v>2</v>
      </c>
    </row>
    <row r="5" spans="1:15" ht="20.100000000000001" customHeight="1">
      <c r="A5" s="48"/>
      <c r="B5" s="48"/>
      <c r="C5" s="382" t="s">
        <v>40</v>
      </c>
      <c r="D5" s="382" t="s">
        <v>20</v>
      </c>
      <c r="E5" s="139" t="s">
        <v>317</v>
      </c>
      <c r="F5" s="139" t="s">
        <v>318</v>
      </c>
      <c r="G5" s="382" t="s">
        <v>39</v>
      </c>
      <c r="H5" s="382" t="s">
        <v>24</v>
      </c>
      <c r="I5" s="139" t="s">
        <v>319</v>
      </c>
      <c r="J5" s="139" t="s">
        <v>320</v>
      </c>
      <c r="L5" s="382" t="s">
        <v>40</v>
      </c>
      <c r="M5" s="382" t="s">
        <v>20</v>
      </c>
      <c r="N5" s="382" t="s">
        <v>317</v>
      </c>
      <c r="O5" s="382" t="s">
        <v>318</v>
      </c>
    </row>
    <row r="6" spans="1:15" ht="20.100000000000001" customHeight="1">
      <c r="A6" s="48"/>
      <c r="B6" s="48"/>
      <c r="C6" s="383" t="s">
        <v>84</v>
      </c>
      <c r="D6" s="383" t="s">
        <v>84</v>
      </c>
      <c r="E6" s="211" t="s">
        <v>84</v>
      </c>
      <c r="F6" s="211" t="s">
        <v>84</v>
      </c>
      <c r="G6" s="568" t="s">
        <v>84</v>
      </c>
      <c r="H6" s="568" t="s">
        <v>84</v>
      </c>
      <c r="I6" s="156" t="s">
        <v>84</v>
      </c>
      <c r="J6" s="156" t="s">
        <v>84</v>
      </c>
      <c r="L6" s="383" t="s">
        <v>295</v>
      </c>
      <c r="M6" s="383" t="s">
        <v>295</v>
      </c>
      <c r="N6" s="383" t="s">
        <v>295</v>
      </c>
      <c r="O6" s="383" t="s">
        <v>295</v>
      </c>
    </row>
    <row r="7" spans="1:15" ht="5.0999999999999996" customHeight="1">
      <c r="A7" s="48"/>
      <c r="B7" s="48"/>
      <c r="C7" s="156"/>
      <c r="D7" s="156"/>
      <c r="E7" s="156"/>
      <c r="F7" s="156"/>
      <c r="G7" s="258"/>
      <c r="H7" s="258"/>
      <c r="I7" s="567"/>
      <c r="J7" s="258"/>
      <c r="L7" s="156"/>
      <c r="M7" s="156"/>
      <c r="N7" s="156"/>
      <c r="O7" s="156"/>
    </row>
    <row r="8" spans="1:15" ht="20.100000000000001" customHeight="1">
      <c r="A8" s="52" t="s">
        <v>0</v>
      </c>
      <c r="B8" s="53"/>
      <c r="C8" s="342">
        <f>+C9+C16+C21</f>
        <v>764056</v>
      </c>
      <c r="D8" s="606">
        <f t="shared" ref="D8:F8" si="0">+D9+D16+D21</f>
        <v>897760</v>
      </c>
      <c r="E8" s="606">
        <f t="shared" si="0"/>
        <v>843288</v>
      </c>
      <c r="F8" s="606">
        <f t="shared" si="0"/>
        <v>900510</v>
      </c>
      <c r="G8" s="380">
        <f>C8/L8*100</f>
        <v>140.62000780347032</v>
      </c>
      <c r="H8" s="370">
        <f>D8/M8*100</f>
        <v>154.47273377989839</v>
      </c>
      <c r="I8" s="380">
        <f>E8/N8*100</f>
        <v>129.5323528282324</v>
      </c>
      <c r="J8" s="370">
        <f>F8/O8*100</f>
        <v>73.25799625945001</v>
      </c>
      <c r="K8" s="54"/>
      <c r="L8" s="342">
        <f>+L9+L16+L21</f>
        <v>543348</v>
      </c>
      <c r="M8" s="342">
        <f>+M9+M16+M21</f>
        <v>581177</v>
      </c>
      <c r="N8" s="606">
        <f t="shared" ref="N8:O8" si="1">+N9+N16+N21</f>
        <v>651025</v>
      </c>
      <c r="O8" s="606">
        <f t="shared" si="1"/>
        <v>1229231</v>
      </c>
    </row>
    <row r="9" spans="1:15" ht="20.100000000000001" customHeight="1">
      <c r="A9" s="175" t="s">
        <v>53</v>
      </c>
      <c r="B9" s="176"/>
      <c r="C9" s="342">
        <f>SUM(C10:C15)</f>
        <v>654426</v>
      </c>
      <c r="D9" s="606">
        <f t="shared" ref="D9:F9" si="2">SUM(D10:D15)</f>
        <v>668768</v>
      </c>
      <c r="E9" s="606">
        <f t="shared" si="2"/>
        <v>687447</v>
      </c>
      <c r="F9" s="606">
        <f t="shared" si="2"/>
        <v>814116</v>
      </c>
      <c r="G9" s="380">
        <f>C9/L9*100</f>
        <v>143.23867640814396</v>
      </c>
      <c r="H9" s="370">
        <f t="shared" ref="H9:H18" si="3">D9/M9*100</f>
        <v>143.69993467872246</v>
      </c>
      <c r="I9" s="380">
        <f t="shared" ref="I9:I21" si="4">E9/N9*100</f>
        <v>121.60617435512802</v>
      </c>
      <c r="J9" s="370">
        <f t="shared" ref="J9:J21" si="5">F9/O9*100</f>
        <v>76.280586358589474</v>
      </c>
      <c r="K9" s="62"/>
      <c r="L9" s="342">
        <f>SUM(L10:L15)</f>
        <v>456878</v>
      </c>
      <c r="M9" s="342">
        <f>SUM(M10:M15)</f>
        <v>465392</v>
      </c>
      <c r="N9" s="606">
        <f t="shared" ref="N9:O9" si="6">SUM(N10:N15)</f>
        <v>565306</v>
      </c>
      <c r="O9" s="606">
        <f t="shared" si="6"/>
        <v>1067265</v>
      </c>
    </row>
    <row r="10" spans="1:15" ht="20.100000000000001" customHeight="1">
      <c r="A10" s="176"/>
      <c r="B10" s="309" t="s">
        <v>218</v>
      </c>
      <c r="C10" s="344">
        <v>120394</v>
      </c>
      <c r="D10" s="607">
        <v>105332</v>
      </c>
      <c r="E10" s="607">
        <v>307670</v>
      </c>
      <c r="F10" s="607">
        <v>337692</v>
      </c>
      <c r="G10" s="346">
        <f>C10/L10*100</f>
        <v>101.55203535941428</v>
      </c>
      <c r="H10" s="371">
        <f t="shared" si="3"/>
        <v>97.390757623388865</v>
      </c>
      <c r="I10" s="346">
        <f t="shared" si="4"/>
        <v>232.82405200269397</v>
      </c>
      <c r="J10" s="371">
        <f t="shared" si="5"/>
        <v>199.56976538029667</v>
      </c>
      <c r="K10" s="62"/>
      <c r="L10" s="345">
        <v>118554</v>
      </c>
      <c r="M10" s="345">
        <v>108154</v>
      </c>
      <c r="N10" s="607">
        <v>132147</v>
      </c>
      <c r="O10" s="607">
        <v>169210</v>
      </c>
    </row>
    <row r="11" spans="1:15" ht="20.100000000000001" customHeight="1">
      <c r="A11" s="176"/>
      <c r="B11" s="310" t="s">
        <v>219</v>
      </c>
      <c r="C11" s="344">
        <v>0</v>
      </c>
      <c r="D11" s="607"/>
      <c r="E11" s="607">
        <v>25156</v>
      </c>
      <c r="F11" s="607"/>
      <c r="G11" s="345">
        <v>0</v>
      </c>
      <c r="H11" s="371"/>
      <c r="I11" s="346">
        <f t="shared" si="4"/>
        <v>1570.2871410736579</v>
      </c>
      <c r="J11" s="371">
        <f t="shared" si="5"/>
        <v>0</v>
      </c>
      <c r="K11" s="57"/>
      <c r="L11" s="345">
        <v>0</v>
      </c>
      <c r="M11" s="345"/>
      <c r="N11" s="607">
        <v>1602</v>
      </c>
      <c r="O11" s="607">
        <v>3212</v>
      </c>
    </row>
    <row r="12" spans="1:15" ht="35.1" customHeight="1">
      <c r="A12" s="176"/>
      <c r="B12" s="311" t="s">
        <v>220</v>
      </c>
      <c r="C12" s="344">
        <v>127143</v>
      </c>
      <c r="D12" s="607">
        <v>182770</v>
      </c>
      <c r="E12" s="607">
        <v>159714</v>
      </c>
      <c r="F12" s="607">
        <v>119531</v>
      </c>
      <c r="G12" s="346">
        <f t="shared" ref="G12:G18" si="7">C12/L12*100</f>
        <v>148.43096967008336</v>
      </c>
      <c r="H12" s="371">
        <f t="shared" si="3"/>
        <v>204.65590217902493</v>
      </c>
      <c r="I12" s="346">
        <f t="shared" si="4"/>
        <v>170.63096942373025</v>
      </c>
      <c r="J12" s="371">
        <f t="shared" si="5"/>
        <v>108.92001239270289</v>
      </c>
      <c r="K12" s="57"/>
      <c r="L12" s="345">
        <v>85658</v>
      </c>
      <c r="M12" s="345">
        <v>89306</v>
      </c>
      <c r="N12" s="607">
        <v>93602</v>
      </c>
      <c r="O12" s="607">
        <v>109742</v>
      </c>
    </row>
    <row r="13" spans="1:15" ht="20.100000000000001" customHeight="1">
      <c r="A13" s="176"/>
      <c r="B13" s="311" t="s">
        <v>221</v>
      </c>
      <c r="C13" s="344">
        <v>0</v>
      </c>
      <c r="D13" s="607">
        <v>64258</v>
      </c>
      <c r="E13" s="607">
        <v>46601</v>
      </c>
      <c r="F13" s="607">
        <v>3816</v>
      </c>
      <c r="G13" s="346">
        <f t="shared" si="7"/>
        <v>0</v>
      </c>
      <c r="H13" s="371">
        <f t="shared" si="3"/>
        <v>124.85039247687884</v>
      </c>
      <c r="I13" s="346">
        <f t="shared" si="4"/>
        <v>66.590931824352324</v>
      </c>
      <c r="J13" s="371">
        <f t="shared" si="5"/>
        <v>3.0644448905842201</v>
      </c>
      <c r="K13" s="57"/>
      <c r="L13" s="345">
        <v>18790</v>
      </c>
      <c r="M13" s="345">
        <v>51468</v>
      </c>
      <c r="N13" s="607">
        <v>69981</v>
      </c>
      <c r="O13" s="607">
        <v>124525</v>
      </c>
    </row>
    <row r="14" spans="1:15" ht="20.100000000000001" customHeight="1">
      <c r="A14" s="176"/>
      <c r="B14" s="311" t="s">
        <v>222</v>
      </c>
      <c r="C14" s="344">
        <v>406889</v>
      </c>
      <c r="D14" s="607">
        <v>316408</v>
      </c>
      <c r="E14" s="607">
        <v>148306</v>
      </c>
      <c r="F14" s="607">
        <v>353077</v>
      </c>
      <c r="G14" s="346">
        <f t="shared" si="7"/>
        <v>173.97638064615438</v>
      </c>
      <c r="H14" s="371">
        <f t="shared" si="3"/>
        <v>146.17118781875971</v>
      </c>
      <c r="I14" s="346">
        <f t="shared" si="4"/>
        <v>55.343428840111351</v>
      </c>
      <c r="J14" s="371">
        <f t="shared" si="5"/>
        <v>53.449867993993116</v>
      </c>
      <c r="K14" s="57"/>
      <c r="L14" s="345">
        <v>233876</v>
      </c>
      <c r="M14" s="345">
        <v>216464</v>
      </c>
      <c r="N14" s="607">
        <v>267974</v>
      </c>
      <c r="O14" s="607">
        <v>660576</v>
      </c>
    </row>
    <row r="15" spans="1:15" ht="20.100000000000001" customHeight="1">
      <c r="A15" s="176"/>
      <c r="B15" s="311" t="s">
        <v>223</v>
      </c>
      <c r="C15" s="344">
        <v>0</v>
      </c>
      <c r="D15" s="604"/>
      <c r="E15" s="604"/>
      <c r="F15" s="604"/>
      <c r="G15" s="346"/>
      <c r="H15" s="371"/>
      <c r="I15" s="346"/>
      <c r="J15" s="371"/>
      <c r="K15" s="57"/>
      <c r="L15" s="345"/>
      <c r="M15" s="345"/>
      <c r="N15" s="604"/>
      <c r="O15" s="604"/>
    </row>
    <row r="16" spans="1:15" ht="20.100000000000001" customHeight="1">
      <c r="A16" s="654" t="s">
        <v>54</v>
      </c>
      <c r="B16" s="654"/>
      <c r="C16" s="342">
        <f>SUM(C17:C20)</f>
        <v>109630</v>
      </c>
      <c r="D16" s="606">
        <f t="shared" ref="D16:F16" si="8">SUM(D17:D20)</f>
        <v>228992</v>
      </c>
      <c r="E16" s="606">
        <f t="shared" si="8"/>
        <v>155841</v>
      </c>
      <c r="F16" s="606">
        <f t="shared" si="8"/>
        <v>86394</v>
      </c>
      <c r="G16" s="380">
        <f t="shared" si="7"/>
        <v>126.78385567248758</v>
      </c>
      <c r="H16" s="370">
        <f t="shared" si="3"/>
        <v>197.7734594291143</v>
      </c>
      <c r="I16" s="380">
        <f t="shared" si="4"/>
        <v>181.89362372632095</v>
      </c>
      <c r="J16" s="370">
        <f t="shared" si="5"/>
        <v>53.368502983654764</v>
      </c>
      <c r="K16" s="58"/>
      <c r="L16" s="342">
        <f>SUM(L17:L20)</f>
        <v>86470</v>
      </c>
      <c r="M16" s="342">
        <f>SUM(M17:M20)</f>
        <v>115785</v>
      </c>
      <c r="N16" s="606">
        <f t="shared" ref="N16:O16" si="9">SUM(N17:N20)</f>
        <v>85677</v>
      </c>
      <c r="O16" s="606">
        <f t="shared" si="9"/>
        <v>161882</v>
      </c>
    </row>
    <row r="17" spans="1:15" ht="20.100000000000001" customHeight="1">
      <c r="A17" s="170"/>
      <c r="B17" s="311" t="s">
        <v>224</v>
      </c>
      <c r="C17" s="344">
        <v>85443</v>
      </c>
      <c r="D17" s="607">
        <v>160793</v>
      </c>
      <c r="E17" s="607">
        <v>45000</v>
      </c>
      <c r="F17" s="607">
        <v>19801</v>
      </c>
      <c r="G17" s="346">
        <f t="shared" si="7"/>
        <v>136.75474959586421</v>
      </c>
      <c r="H17" s="371">
        <f t="shared" si="3"/>
        <v>167.49270833333333</v>
      </c>
      <c r="I17" s="346">
        <f t="shared" si="4"/>
        <v>70.030190793364255</v>
      </c>
      <c r="J17" s="371">
        <f t="shared" si="5"/>
        <v>44.410801596913828</v>
      </c>
      <c r="K17" s="57"/>
      <c r="L17" s="345">
        <v>62479</v>
      </c>
      <c r="M17" s="345">
        <v>96000</v>
      </c>
      <c r="N17" s="607">
        <v>64258</v>
      </c>
      <c r="O17" s="607">
        <v>44586</v>
      </c>
    </row>
    <row r="18" spans="1:15" ht="20.100000000000001" customHeight="1">
      <c r="A18" s="177"/>
      <c r="B18" s="310" t="s">
        <v>219</v>
      </c>
      <c r="C18" s="344">
        <v>24187</v>
      </c>
      <c r="D18" s="607">
        <v>68199</v>
      </c>
      <c r="E18" s="607">
        <v>110841</v>
      </c>
      <c r="F18" s="607">
        <v>66593</v>
      </c>
      <c r="G18" s="346">
        <f t="shared" si="7"/>
        <v>100.8169730315535</v>
      </c>
      <c r="H18" s="371">
        <f t="shared" si="3"/>
        <v>344.70053070507964</v>
      </c>
      <c r="I18" s="346">
        <f t="shared" si="4"/>
        <v>517.48914515150102</v>
      </c>
      <c r="J18" s="371">
        <f t="shared" si="5"/>
        <v>56.773462010639754</v>
      </c>
      <c r="K18" s="57"/>
      <c r="L18" s="344">
        <v>23991</v>
      </c>
      <c r="M18" s="344">
        <v>19785</v>
      </c>
      <c r="N18" s="607">
        <v>21419</v>
      </c>
      <c r="O18" s="607">
        <v>117296</v>
      </c>
    </row>
    <row r="19" spans="1:15" ht="20.100000000000001" customHeight="1">
      <c r="A19" s="177"/>
      <c r="B19" s="311" t="s">
        <v>225</v>
      </c>
      <c r="C19" s="344"/>
      <c r="D19" s="604"/>
      <c r="E19" s="604"/>
      <c r="F19" s="604"/>
      <c r="G19" s="346"/>
      <c r="H19" s="608"/>
      <c r="I19" s="346"/>
      <c r="J19" s="371"/>
      <c r="K19" s="58"/>
      <c r="L19" s="345"/>
      <c r="M19" s="345"/>
      <c r="N19" s="604"/>
      <c r="O19" s="604"/>
    </row>
    <row r="20" spans="1:15" ht="20.100000000000001" customHeight="1">
      <c r="A20" s="177"/>
      <c r="B20" s="310" t="s">
        <v>223</v>
      </c>
      <c r="C20" s="344"/>
      <c r="D20" s="607"/>
      <c r="E20" s="607"/>
      <c r="F20" s="607"/>
      <c r="G20" s="346"/>
      <c r="H20" s="57"/>
      <c r="I20" s="346"/>
      <c r="J20" s="371"/>
      <c r="K20" s="66"/>
      <c r="L20" s="345"/>
      <c r="M20" s="345"/>
      <c r="N20" s="607"/>
      <c r="O20" s="607"/>
    </row>
    <row r="21" spans="1:15" ht="20.100000000000001" customHeight="1">
      <c r="A21" s="654" t="s">
        <v>55</v>
      </c>
      <c r="B21" s="654"/>
      <c r="C21" s="342">
        <f>SUM(C22:C25)</f>
        <v>0</v>
      </c>
      <c r="D21" s="606">
        <f t="shared" ref="D21:F21" si="10">SUM(D22:D25)</f>
        <v>0</v>
      </c>
      <c r="E21" s="606">
        <f t="shared" si="10"/>
        <v>0</v>
      </c>
      <c r="F21" s="606">
        <f t="shared" si="10"/>
        <v>0</v>
      </c>
      <c r="G21" s="345">
        <v>0</v>
      </c>
      <c r="H21" s="345"/>
      <c r="I21" s="380">
        <f t="shared" si="4"/>
        <v>0</v>
      </c>
      <c r="J21" s="370">
        <f t="shared" si="5"/>
        <v>0</v>
      </c>
      <c r="K21" s="62"/>
      <c r="L21" s="342"/>
      <c r="M21" s="342"/>
      <c r="N21" s="606">
        <f t="shared" ref="N21:O21" si="11">SUM(N22:N25)</f>
        <v>42</v>
      </c>
      <c r="O21" s="606">
        <f t="shared" si="11"/>
        <v>84</v>
      </c>
    </row>
    <row r="22" spans="1:15" ht="20.100000000000001" customHeight="1">
      <c r="A22" s="177"/>
      <c r="B22" s="310" t="s">
        <v>226</v>
      </c>
      <c r="C22" s="63"/>
      <c r="D22" s="607"/>
      <c r="E22" s="607"/>
      <c r="F22" s="607"/>
      <c r="G22" s="346"/>
      <c r="H22" s="57"/>
      <c r="I22" s="380"/>
      <c r="J22" s="370"/>
      <c r="K22" s="57"/>
      <c r="L22" s="64"/>
      <c r="M22" s="64"/>
      <c r="N22" s="607">
        <v>42</v>
      </c>
      <c r="O22" s="607">
        <v>84</v>
      </c>
    </row>
    <row r="23" spans="1:15" ht="20.100000000000001" customHeight="1">
      <c r="A23" s="177"/>
      <c r="B23" s="310" t="s">
        <v>219</v>
      </c>
      <c r="C23" s="63"/>
      <c r="D23" s="64"/>
      <c r="E23" s="63"/>
      <c r="F23" s="64"/>
      <c r="G23" s="67"/>
      <c r="H23" s="66"/>
      <c r="I23" s="380"/>
      <c r="J23" s="370"/>
      <c r="K23" s="57"/>
      <c r="L23" s="64"/>
      <c r="M23" s="64"/>
      <c r="N23" s="603"/>
      <c r="O23" s="603"/>
    </row>
    <row r="24" spans="1:15" ht="35.1" customHeight="1">
      <c r="A24" s="177"/>
      <c r="B24" s="311" t="s">
        <v>227</v>
      </c>
      <c r="C24" s="67"/>
      <c r="D24" s="67"/>
      <c r="E24" s="67"/>
      <c r="F24" s="67"/>
      <c r="G24" s="65"/>
      <c r="H24" s="66"/>
      <c r="I24" s="380"/>
      <c r="J24" s="370"/>
      <c r="K24" s="57"/>
      <c r="L24" s="67"/>
      <c r="M24" s="67"/>
      <c r="N24" s="603"/>
      <c r="O24" s="603"/>
    </row>
    <row r="25" spans="1:15" ht="20.100000000000001" customHeight="1">
      <c r="A25" s="177"/>
      <c r="B25" s="310" t="s">
        <v>223</v>
      </c>
      <c r="C25" s="68"/>
      <c r="D25" s="68"/>
      <c r="E25" s="68"/>
      <c r="F25" s="68"/>
      <c r="G25" s="65"/>
      <c r="H25" s="66"/>
      <c r="I25" s="380"/>
      <c r="J25" s="370"/>
      <c r="K25" s="66"/>
      <c r="L25" s="68"/>
      <c r="M25" s="68"/>
      <c r="N25" s="605"/>
      <c r="O25" s="605"/>
    </row>
    <row r="26" spans="1:15" ht="5.0999999999999996" customHeight="1">
      <c r="A26" s="312"/>
      <c r="B26" s="313"/>
      <c r="C26" s="314"/>
      <c r="D26" s="314"/>
      <c r="E26" s="314"/>
      <c r="F26" s="314"/>
      <c r="G26" s="307"/>
      <c r="H26" s="307"/>
      <c r="I26" s="307"/>
      <c r="J26" s="307"/>
      <c r="K26" s="66"/>
    </row>
    <row r="27" spans="1:15" ht="20.100000000000001" customHeight="1">
      <c r="A27" s="60"/>
      <c r="K27" s="66"/>
    </row>
    <row r="28" spans="1:15" ht="20.100000000000001" customHeight="1">
      <c r="A28" s="60"/>
    </row>
    <row r="29" spans="1:15" ht="20.100000000000001" customHeight="1">
      <c r="A29" s="60"/>
    </row>
    <row r="30" spans="1:15" ht="20.100000000000001" customHeight="1">
      <c r="A30" s="60"/>
      <c r="G30" s="65"/>
      <c r="H30" s="65"/>
      <c r="I30" s="65"/>
      <c r="J30" s="66"/>
    </row>
    <row r="31" spans="1:15" ht="20.100000000000001" customHeight="1">
      <c r="A31" s="60"/>
      <c r="C31" s="65"/>
      <c r="D31" s="65"/>
      <c r="E31" s="65"/>
      <c r="F31" s="65"/>
      <c r="G31" s="65"/>
      <c r="H31" s="65"/>
      <c r="I31" s="65"/>
      <c r="J31" s="66"/>
    </row>
    <row r="32" spans="1:15" ht="20.100000000000001" customHeight="1">
      <c r="A32" s="60"/>
      <c r="C32" s="65"/>
      <c r="D32" s="65"/>
      <c r="E32" s="65"/>
      <c r="F32" s="65"/>
      <c r="K32" s="66"/>
    </row>
    <row r="33" spans="1:11" ht="20.100000000000001" customHeight="1">
      <c r="A33" s="60"/>
      <c r="B33" s="61"/>
      <c r="G33" s="65"/>
      <c r="H33" s="65"/>
      <c r="I33" s="65"/>
      <c r="J33" s="66"/>
      <c r="K33" s="66"/>
    </row>
    <row r="34" spans="1:11" ht="20.100000000000001" customHeight="1">
      <c r="A34" s="60"/>
      <c r="C34" s="65"/>
      <c r="D34" s="65"/>
      <c r="E34" s="65"/>
      <c r="F34" s="65"/>
    </row>
    <row r="35" spans="1:11" ht="20.100000000000001" customHeight="1">
      <c r="A35" s="60"/>
      <c r="B35" s="56"/>
      <c r="G35" s="65"/>
      <c r="H35" s="65"/>
      <c r="I35" s="65"/>
      <c r="J35" s="66"/>
      <c r="K35" s="66"/>
    </row>
    <row r="36" spans="1:11" ht="20.100000000000001" customHeight="1">
      <c r="A36" s="60"/>
      <c r="C36" s="65"/>
      <c r="D36" s="65"/>
      <c r="E36" s="65"/>
      <c r="F36" s="65"/>
    </row>
    <row r="37" spans="1:11" ht="20.100000000000001" customHeight="1">
      <c r="A37" s="60"/>
      <c r="B37" s="56"/>
      <c r="K37" s="66"/>
    </row>
    <row r="38" spans="1:11" ht="20.100000000000001" customHeight="1">
      <c r="A38" s="60"/>
    </row>
    <row r="39" spans="1:11" ht="20.100000000000001" customHeight="1">
      <c r="A39" s="60"/>
    </row>
    <row r="40" spans="1:11" ht="20.100000000000001" customHeight="1">
      <c r="A40" s="60"/>
    </row>
    <row r="41" spans="1:11" ht="20.100000000000001" customHeight="1">
      <c r="A41" s="60"/>
      <c r="G41" s="69"/>
      <c r="H41" s="69"/>
      <c r="I41" s="69"/>
    </row>
    <row r="42" spans="1:11" ht="20.100000000000001" customHeight="1">
      <c r="A42" s="60"/>
      <c r="C42" s="69"/>
      <c r="D42" s="69"/>
      <c r="E42" s="69"/>
      <c r="F42" s="69"/>
      <c r="G42" s="69"/>
      <c r="H42" s="69"/>
      <c r="I42" s="69"/>
    </row>
    <row r="43" spans="1:11" ht="20.100000000000001" customHeight="1">
      <c r="A43" s="60"/>
      <c r="C43" s="69"/>
      <c r="D43" s="69"/>
      <c r="E43" s="69"/>
      <c r="F43" s="69"/>
      <c r="G43" s="69"/>
      <c r="H43" s="69"/>
      <c r="I43" s="69"/>
    </row>
    <row r="44" spans="1:11" ht="20.100000000000001" customHeight="1">
      <c r="A44" s="60"/>
      <c r="C44" s="69"/>
      <c r="D44" s="69"/>
      <c r="E44" s="69"/>
      <c r="F44" s="69"/>
      <c r="G44" s="69"/>
      <c r="H44" s="69"/>
      <c r="I44" s="69"/>
    </row>
    <row r="45" spans="1:11" ht="20.100000000000001" customHeight="1">
      <c r="A45" s="60"/>
      <c r="C45" s="69"/>
      <c r="D45" s="69"/>
      <c r="E45" s="69"/>
      <c r="F45" s="69"/>
      <c r="G45" s="69"/>
      <c r="H45" s="69"/>
      <c r="I45" s="69"/>
    </row>
    <row r="46" spans="1:11" ht="20.100000000000001" customHeight="1">
      <c r="A46" s="60"/>
      <c r="C46" s="69"/>
      <c r="D46" s="69"/>
      <c r="E46" s="69"/>
      <c r="F46" s="69"/>
    </row>
    <row r="47" spans="1:11" ht="20.100000000000001" customHeight="1">
      <c r="A47" s="60"/>
    </row>
    <row r="48" spans="1:11" ht="15.9" customHeight="1">
      <c r="A48" s="60"/>
    </row>
    <row r="49" spans="1:1" ht="15.9" customHeight="1">
      <c r="A49" s="60"/>
    </row>
    <row r="50" spans="1:1" ht="15.9" customHeight="1">
      <c r="A50" s="60"/>
    </row>
    <row r="51" spans="1:1" ht="15.9" customHeight="1">
      <c r="A51" s="60"/>
    </row>
    <row r="52" spans="1:1" ht="15.9" customHeight="1">
      <c r="A52" s="60"/>
    </row>
    <row r="53" spans="1:1" ht="15.9" customHeight="1">
      <c r="A53" s="60"/>
    </row>
    <row r="54" spans="1:1" ht="15.9" customHeight="1">
      <c r="A54" s="60"/>
    </row>
    <row r="55" spans="1:1" ht="15.9" customHeight="1">
      <c r="A55" s="60"/>
    </row>
    <row r="56" spans="1:1" ht="15.9" customHeight="1">
      <c r="A56" s="60"/>
    </row>
    <row r="57" spans="1:1" ht="15.9" customHeight="1">
      <c r="A57" s="60"/>
    </row>
    <row r="58" spans="1:1" ht="15.9" customHeight="1">
      <c r="A58" s="60"/>
    </row>
    <row r="59" spans="1:1" ht="15.9" customHeight="1">
      <c r="A59" s="60"/>
    </row>
    <row r="60" spans="1:1" ht="15.9" customHeight="1">
      <c r="A60" s="60"/>
    </row>
    <row r="61" spans="1:1" ht="15.9" customHeight="1">
      <c r="A61" s="60"/>
    </row>
    <row r="62" spans="1:1" ht="15.9" customHeight="1">
      <c r="A62" s="60"/>
    </row>
    <row r="63" spans="1:1" ht="15.9" customHeight="1">
      <c r="A63" s="60"/>
    </row>
    <row r="64" spans="1:1" ht="15.9" customHeight="1">
      <c r="A64" s="60"/>
    </row>
    <row r="65" spans="1:9" ht="15.9" customHeight="1">
      <c r="A65" s="60"/>
    </row>
    <row r="66" spans="1:9" ht="15.9" customHeight="1">
      <c r="A66" s="60"/>
    </row>
    <row r="67" spans="1:9" ht="15.9" customHeight="1">
      <c r="A67" s="60"/>
    </row>
    <row r="68" spans="1:9" ht="15.9" customHeight="1">
      <c r="A68" s="60"/>
      <c r="G68" s="70"/>
      <c r="H68" s="70"/>
      <c r="I68" s="70"/>
    </row>
    <row r="69" spans="1:9" ht="15.9" customHeight="1">
      <c r="A69" s="60"/>
      <c r="C69" s="70"/>
      <c r="D69" s="70"/>
      <c r="E69" s="70"/>
      <c r="F69" s="70"/>
      <c r="G69" s="70"/>
      <c r="H69" s="70"/>
      <c r="I69" s="70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</row>
    <row r="76" spans="1:9">
      <c r="A76" s="70"/>
      <c r="B76" s="70"/>
    </row>
  </sheetData>
  <mergeCells count="3">
    <mergeCell ref="G4:J4"/>
    <mergeCell ref="A16:B16"/>
    <mergeCell ref="A21:B2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workbookViewId="0">
      <selection activeCell="A43" sqref="A43"/>
    </sheetView>
  </sheetViews>
  <sheetFormatPr defaultColWidth="7" defaultRowHeight="13.2"/>
  <cols>
    <col min="1" max="1" width="1.59765625" style="72" customWidth="1"/>
    <col min="2" max="2" width="29.8984375" style="72" customWidth="1"/>
    <col min="3" max="5" width="10.59765625" style="72" customWidth="1"/>
    <col min="6" max="7" width="8.59765625" style="72" customWidth="1"/>
    <col min="8" max="8" width="5.69921875" style="72" customWidth="1"/>
    <col min="9" max="9" width="6" style="72" customWidth="1"/>
    <col min="10" max="10" width="30.8984375" style="72" customWidth="1"/>
    <col min="11" max="15" width="11.59765625" style="72" customWidth="1"/>
    <col min="16" max="16384" width="7" style="72"/>
  </cols>
  <sheetData>
    <row r="1" spans="1:15" ht="20.100000000000001" customHeight="1">
      <c r="A1" s="485" t="s">
        <v>448</v>
      </c>
      <c r="B1" s="71"/>
      <c r="C1" s="71"/>
      <c r="D1" s="71"/>
      <c r="E1" s="71"/>
      <c r="F1" s="71"/>
      <c r="G1" s="71"/>
    </row>
    <row r="2" spans="1:15" ht="20.100000000000001" customHeight="1">
      <c r="A2" s="73"/>
      <c r="B2" s="74"/>
      <c r="C2" s="74"/>
      <c r="D2" s="74"/>
      <c r="E2" s="74"/>
      <c r="F2" s="75"/>
      <c r="G2" s="75"/>
    </row>
    <row r="3" spans="1:15" ht="20.100000000000001" customHeight="1">
      <c r="A3" s="146"/>
      <c r="B3" s="146"/>
      <c r="G3" s="158" t="s">
        <v>62</v>
      </c>
    </row>
    <row r="4" spans="1:15" s="76" customFormat="1" ht="20.100000000000001" customHeight="1">
      <c r="C4" s="153" t="s">
        <v>2</v>
      </c>
      <c r="D4" s="163" t="s">
        <v>15</v>
      </c>
      <c r="E4" s="163" t="s">
        <v>15</v>
      </c>
      <c r="F4" s="47" t="s">
        <v>23</v>
      </c>
      <c r="G4" s="47" t="s">
        <v>315</v>
      </c>
      <c r="H4" s="78"/>
      <c r="I4" s="72"/>
      <c r="J4" s="72"/>
      <c r="K4" s="72"/>
      <c r="L4" s="72"/>
      <c r="M4" s="72"/>
      <c r="N4" s="72"/>
      <c r="O4" s="72"/>
    </row>
    <row r="5" spans="1:15" s="76" customFormat="1" ht="20.100000000000001" customHeight="1">
      <c r="C5" s="165" t="s">
        <v>311</v>
      </c>
      <c r="D5" s="165" t="s">
        <v>312</v>
      </c>
      <c r="E5" s="165" t="s">
        <v>313</v>
      </c>
      <c r="F5" s="50" t="s">
        <v>84</v>
      </c>
      <c r="G5" s="50" t="s">
        <v>84</v>
      </c>
      <c r="H5" s="78"/>
      <c r="I5" s="72"/>
      <c r="J5" s="72"/>
      <c r="K5" s="72"/>
      <c r="L5" s="72"/>
      <c r="M5" s="72"/>
      <c r="N5" s="72"/>
      <c r="O5" s="72"/>
    </row>
    <row r="6" spans="1:15" s="76" customFormat="1" ht="30" customHeight="1">
      <c r="C6" s="162" t="s">
        <v>17</v>
      </c>
      <c r="D6" s="165" t="s">
        <v>17</v>
      </c>
      <c r="E6" s="165" t="s">
        <v>314</v>
      </c>
      <c r="F6" s="50" t="s">
        <v>6</v>
      </c>
      <c r="G6" s="50" t="s">
        <v>6</v>
      </c>
      <c r="H6" s="78"/>
      <c r="I6" s="72"/>
      <c r="J6" s="72"/>
      <c r="K6" s="72"/>
      <c r="L6" s="72"/>
      <c r="M6" s="72"/>
      <c r="N6" s="72"/>
      <c r="O6" s="72"/>
    </row>
    <row r="7" spans="1:15" s="76" customFormat="1" ht="20.100000000000001" customHeight="1">
      <c r="C7" s="147">
        <v>2019</v>
      </c>
      <c r="D7" s="164">
        <v>2019</v>
      </c>
      <c r="E7" s="161">
        <v>2019</v>
      </c>
      <c r="F7" s="51" t="s">
        <v>44</v>
      </c>
      <c r="G7" s="51" t="s">
        <v>44</v>
      </c>
      <c r="H7" s="78"/>
      <c r="I7" s="72"/>
      <c r="J7" s="72"/>
      <c r="K7" s="72"/>
      <c r="L7" s="72"/>
      <c r="M7" s="72"/>
      <c r="N7" s="72"/>
      <c r="O7" s="72"/>
    </row>
    <row r="8" spans="1:15" s="76" customFormat="1" ht="20.100000000000001" customHeight="1">
      <c r="A8" s="77"/>
      <c r="C8" s="145"/>
      <c r="D8" s="145"/>
      <c r="E8" s="145"/>
      <c r="G8" s="145"/>
      <c r="H8" s="78"/>
      <c r="I8" s="72"/>
      <c r="J8" s="72"/>
      <c r="K8" s="72"/>
      <c r="L8" s="72"/>
      <c r="M8" s="72"/>
      <c r="N8" s="72"/>
      <c r="O8" s="72"/>
    </row>
    <row r="9" spans="1:15" s="76" customFormat="1" ht="20.100000000000001" customHeight="1">
      <c r="A9" s="658" t="s">
        <v>0</v>
      </c>
      <c r="B9" s="658"/>
      <c r="C9" s="391">
        <f>SUM(C11:C22)</f>
        <v>8230088</v>
      </c>
      <c r="D9" s="391">
        <f>SUM(D11:D22)</f>
        <v>8743552.5</v>
      </c>
      <c r="E9" s="391">
        <f>SUM(E11:E22)</f>
        <v>94137339.700000003</v>
      </c>
      <c r="F9" s="394">
        <v>108.71</v>
      </c>
      <c r="G9" s="394">
        <v>112.19</v>
      </c>
      <c r="H9" s="78"/>
      <c r="I9" s="72"/>
      <c r="J9" s="72"/>
      <c r="K9" s="72"/>
      <c r="L9" s="72"/>
      <c r="M9" s="72"/>
      <c r="N9" s="72"/>
      <c r="O9" s="72"/>
    </row>
    <row r="10" spans="1:15" s="84" customFormat="1" ht="20.100000000000001" customHeight="1">
      <c r="A10" s="178" t="s">
        <v>56</v>
      </c>
      <c r="C10" s="144"/>
      <c r="D10" s="144"/>
      <c r="E10"/>
      <c r="F10"/>
      <c r="G10"/>
      <c r="H10" s="78"/>
      <c r="I10" s="72"/>
      <c r="J10" s="72"/>
      <c r="K10" s="72"/>
      <c r="L10" s="72"/>
      <c r="M10" s="72"/>
      <c r="N10" s="72"/>
      <c r="O10" s="72"/>
    </row>
    <row r="11" spans="1:15" s="84" customFormat="1" ht="24.9" customHeight="1">
      <c r="A11" s="80"/>
      <c r="B11" s="81" t="s">
        <v>57</v>
      </c>
      <c r="C11" s="392">
        <v>3502456.9</v>
      </c>
      <c r="D11" s="392">
        <v>3719987.7</v>
      </c>
      <c r="E11" s="392">
        <v>40205737.899999999</v>
      </c>
      <c r="F11" s="386">
        <v>108.84</v>
      </c>
      <c r="G11" s="387">
        <v>113.19</v>
      </c>
      <c r="H11" s="78"/>
      <c r="I11" s="72"/>
      <c r="J11" s="72"/>
      <c r="K11" s="72"/>
      <c r="L11" s="72"/>
      <c r="M11" s="72"/>
      <c r="N11" s="72"/>
      <c r="O11" s="72"/>
    </row>
    <row r="12" spans="1:15" s="76" customFormat="1" ht="24.9" customHeight="1">
      <c r="A12" s="77"/>
      <c r="B12" s="76" t="s">
        <v>58</v>
      </c>
      <c r="C12" s="392">
        <v>279750.8</v>
      </c>
      <c r="D12" s="392">
        <v>305872.7</v>
      </c>
      <c r="E12" s="392">
        <v>3122007.6</v>
      </c>
      <c r="F12" s="386">
        <v>110.11</v>
      </c>
      <c r="G12" s="388">
        <v>109.02</v>
      </c>
      <c r="H12" s="78"/>
      <c r="I12" s="72"/>
      <c r="J12" s="72"/>
      <c r="K12" s="72"/>
      <c r="L12" s="72"/>
      <c r="M12" s="72"/>
      <c r="N12" s="72"/>
      <c r="O12" s="72"/>
    </row>
    <row r="13" spans="1:15" s="77" customFormat="1" ht="24.9" customHeight="1">
      <c r="B13" s="76" t="s">
        <v>59</v>
      </c>
      <c r="C13" s="392">
        <v>666357.30000000005</v>
      </c>
      <c r="D13" s="392">
        <v>717502.3</v>
      </c>
      <c r="E13" s="392">
        <v>7457067.5</v>
      </c>
      <c r="F13" s="386">
        <v>109.91</v>
      </c>
      <c r="G13" s="388">
        <v>109.46</v>
      </c>
      <c r="H13" s="78"/>
      <c r="I13" s="72"/>
      <c r="J13" s="72"/>
      <c r="K13" s="72"/>
      <c r="L13" s="72"/>
      <c r="M13" s="72"/>
      <c r="N13" s="72"/>
      <c r="O13" s="72"/>
    </row>
    <row r="14" spans="1:15" s="76" customFormat="1" ht="24.9" customHeight="1">
      <c r="A14" s="77"/>
      <c r="B14" s="170" t="s">
        <v>228</v>
      </c>
      <c r="C14" s="392">
        <v>122030</v>
      </c>
      <c r="D14" s="392">
        <v>131549.79999999999</v>
      </c>
      <c r="E14" s="392">
        <v>1344355.2</v>
      </c>
      <c r="F14" s="389">
        <v>107.16</v>
      </c>
      <c r="G14" s="389">
        <v>109.11</v>
      </c>
      <c r="H14" s="85"/>
      <c r="I14" s="72"/>
      <c r="J14" s="72"/>
      <c r="K14" s="72"/>
      <c r="L14" s="72"/>
      <c r="M14" s="72"/>
      <c r="N14" s="72"/>
      <c r="O14" s="72"/>
    </row>
    <row r="15" spans="1:15" s="76" customFormat="1" ht="24.9" customHeight="1">
      <c r="A15" s="77"/>
      <c r="B15" s="170" t="s">
        <v>229</v>
      </c>
      <c r="C15" s="392">
        <v>806976</v>
      </c>
      <c r="D15" s="392">
        <v>879467.9</v>
      </c>
      <c r="E15" s="392">
        <v>10202752.4</v>
      </c>
      <c r="F15" s="389">
        <v>107.73</v>
      </c>
      <c r="G15" s="389">
        <v>113.39</v>
      </c>
      <c r="H15" s="85"/>
      <c r="I15" s="72"/>
      <c r="J15" s="72"/>
      <c r="K15" s="72"/>
      <c r="L15" s="72"/>
      <c r="M15" s="72"/>
      <c r="N15" s="72"/>
      <c r="O15" s="72"/>
    </row>
    <row r="16" spans="1:15" ht="24.9" customHeight="1">
      <c r="B16" s="170" t="s">
        <v>230</v>
      </c>
      <c r="C16" s="393">
        <v>10284</v>
      </c>
      <c r="D16" s="393">
        <v>10850</v>
      </c>
      <c r="E16" s="393">
        <v>106677.5</v>
      </c>
      <c r="F16" s="390">
        <v>109.75</v>
      </c>
      <c r="G16" s="390">
        <v>110.6</v>
      </c>
    </row>
    <row r="17" spans="1:7" ht="35.1" customHeight="1">
      <c r="B17" s="316" t="s">
        <v>231</v>
      </c>
      <c r="C17" s="393">
        <v>752836.1</v>
      </c>
      <c r="D17" s="393">
        <v>789445.9</v>
      </c>
      <c r="E17" s="393">
        <v>8643649.4000000004</v>
      </c>
      <c r="F17" s="390">
        <v>105.96</v>
      </c>
      <c r="G17" s="390">
        <v>112.87</v>
      </c>
    </row>
    <row r="18" spans="1:7" ht="24.9" customHeight="1">
      <c r="B18" s="170" t="s">
        <v>232</v>
      </c>
      <c r="C18" s="393">
        <v>597695.19999999995</v>
      </c>
      <c r="D18" s="393">
        <v>623382.5</v>
      </c>
      <c r="E18" s="393">
        <v>6134535.2000000002</v>
      </c>
      <c r="F18" s="390">
        <v>109.25</v>
      </c>
      <c r="G18" s="390">
        <v>109.89</v>
      </c>
    </row>
    <row r="19" spans="1:7" ht="24.9" customHeight="1">
      <c r="B19" s="170" t="s">
        <v>233</v>
      </c>
      <c r="C19" s="393">
        <v>103660</v>
      </c>
      <c r="D19" s="393">
        <v>106072.5</v>
      </c>
      <c r="E19" s="393">
        <v>1200157.8</v>
      </c>
      <c r="F19" s="390">
        <v>109.87</v>
      </c>
      <c r="G19" s="390">
        <v>109.89</v>
      </c>
    </row>
    <row r="20" spans="1:7" ht="24.9" customHeight="1">
      <c r="B20" s="170" t="s">
        <v>234</v>
      </c>
      <c r="C20" s="393">
        <v>1148726.8</v>
      </c>
      <c r="D20" s="393">
        <v>1205513.5</v>
      </c>
      <c r="E20" s="393">
        <v>13045462</v>
      </c>
      <c r="F20" s="390">
        <v>109.7</v>
      </c>
      <c r="G20" s="390">
        <v>112.6</v>
      </c>
    </row>
    <row r="21" spans="1:7" ht="24.9" customHeight="1">
      <c r="B21" s="170" t="s">
        <v>235</v>
      </c>
      <c r="C21" s="393">
        <v>165669.20000000001</v>
      </c>
      <c r="D21" s="393">
        <v>175803.5</v>
      </c>
      <c r="E21" s="393">
        <v>1901457.8</v>
      </c>
      <c r="F21" s="390">
        <v>109.64</v>
      </c>
      <c r="G21" s="390">
        <v>109.94</v>
      </c>
    </row>
    <row r="22" spans="1:7" ht="35.1" customHeight="1">
      <c r="B22" s="317" t="s">
        <v>236</v>
      </c>
      <c r="C22" s="393">
        <v>73645.7</v>
      </c>
      <c r="D22" s="393">
        <v>78104.2</v>
      </c>
      <c r="E22" s="393">
        <v>773479.4</v>
      </c>
      <c r="F22" s="390">
        <v>105.15</v>
      </c>
      <c r="G22" s="390">
        <v>108.47</v>
      </c>
    </row>
    <row r="23" spans="1:7">
      <c r="A23" s="146"/>
      <c r="B23" s="146"/>
      <c r="C23" s="146"/>
      <c r="D23" s="146"/>
      <c r="E23" s="146"/>
      <c r="F23" s="146"/>
      <c r="G23" s="146"/>
    </row>
  </sheetData>
  <mergeCells count="1">
    <mergeCell ref="A9:B9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"/>
  <sheetViews>
    <sheetView workbookViewId="0">
      <selection activeCell="A43" sqref="A43"/>
    </sheetView>
  </sheetViews>
  <sheetFormatPr defaultColWidth="7" defaultRowHeight="13.2"/>
  <cols>
    <col min="1" max="1" width="1.69921875" style="72" customWidth="1"/>
    <col min="2" max="2" width="31.59765625" style="72" customWidth="1"/>
    <col min="3" max="4" width="10.69921875" style="72" hidden="1" customWidth="1"/>
    <col min="5" max="6" width="10.69921875" style="72" customWidth="1"/>
    <col min="7" max="8" width="12.19921875" style="72" hidden="1" customWidth="1"/>
    <col min="9" max="9" width="12.19921875" style="72" customWidth="1"/>
    <col min="10" max="10" width="12.8984375" style="72" customWidth="1"/>
    <col min="11" max="11" width="11.69921875" style="72" customWidth="1"/>
    <col min="12" max="12" width="2.5" style="72" customWidth="1"/>
    <col min="13" max="13" width="19.59765625" style="72" customWidth="1"/>
    <col min="14" max="17" width="11.59765625" style="72" customWidth="1"/>
    <col min="18" max="16384" width="7" style="72"/>
  </cols>
  <sheetData>
    <row r="1" spans="1:17" ht="20.100000000000001" customHeight="1">
      <c r="A1" s="485" t="s">
        <v>405</v>
      </c>
      <c r="B1" s="71"/>
      <c r="C1" s="71"/>
      <c r="D1" s="71"/>
      <c r="E1" s="71"/>
      <c r="F1" s="71"/>
      <c r="G1" s="71"/>
      <c r="H1" s="71"/>
      <c r="I1" s="71"/>
    </row>
    <row r="2" spans="1:17" ht="20.100000000000001" customHeight="1"/>
    <row r="3" spans="1:17" ht="20.100000000000001" customHeight="1">
      <c r="J3" s="158" t="s">
        <v>62</v>
      </c>
    </row>
    <row r="4" spans="1:17" ht="20.100000000000001" customHeight="1">
      <c r="A4" s="46"/>
      <c r="B4" s="46"/>
      <c r="C4" s="138" t="s">
        <v>2</v>
      </c>
      <c r="D4" s="138" t="s">
        <v>2</v>
      </c>
      <c r="E4" s="138" t="s">
        <v>2</v>
      </c>
      <c r="F4" s="138" t="s">
        <v>15</v>
      </c>
      <c r="G4" s="652" t="s">
        <v>132</v>
      </c>
      <c r="H4" s="652"/>
      <c r="I4" s="652"/>
      <c r="J4" s="652"/>
    </row>
    <row r="5" spans="1:17" ht="20.100000000000001" customHeight="1">
      <c r="A5" s="48"/>
      <c r="B5" s="48"/>
      <c r="C5" s="139" t="s">
        <v>40</v>
      </c>
      <c r="D5" s="139" t="s">
        <v>20</v>
      </c>
      <c r="E5" s="139" t="s">
        <v>317</v>
      </c>
      <c r="F5" s="139" t="s">
        <v>318</v>
      </c>
      <c r="G5" s="139" t="s">
        <v>39</v>
      </c>
      <c r="H5" s="139" t="s">
        <v>24</v>
      </c>
      <c r="I5" s="139" t="s">
        <v>319</v>
      </c>
      <c r="J5" s="139" t="s">
        <v>320</v>
      </c>
    </row>
    <row r="6" spans="1:17" ht="20.100000000000001" customHeight="1">
      <c r="A6" s="48"/>
      <c r="B6" s="48"/>
      <c r="C6" s="211" t="s">
        <v>84</v>
      </c>
      <c r="D6" s="211" t="s">
        <v>84</v>
      </c>
      <c r="E6" s="211" t="s">
        <v>84</v>
      </c>
      <c r="F6" s="211" t="s">
        <v>84</v>
      </c>
      <c r="G6" s="211" t="s">
        <v>84</v>
      </c>
      <c r="H6" s="211" t="s">
        <v>84</v>
      </c>
      <c r="I6" s="211" t="s">
        <v>84</v>
      </c>
      <c r="J6" s="211" t="s">
        <v>84</v>
      </c>
    </row>
    <row r="7" spans="1:17" s="76" customFormat="1" ht="5.0999999999999996" customHeight="1">
      <c r="A7" s="48"/>
      <c r="B7" s="48"/>
      <c r="C7" s="134"/>
      <c r="D7" s="134"/>
      <c r="E7" s="134"/>
      <c r="F7" s="134"/>
      <c r="G7" s="134"/>
      <c r="H7" s="134"/>
      <c r="I7" s="134"/>
      <c r="J7" s="78"/>
      <c r="K7" s="79"/>
      <c r="L7" s="72"/>
      <c r="M7" s="72"/>
      <c r="N7" s="72"/>
      <c r="O7" s="72"/>
      <c r="P7" s="72"/>
      <c r="Q7" s="72"/>
    </row>
    <row r="8" spans="1:17" s="84" customFormat="1" ht="20.100000000000001" customHeight="1">
      <c r="A8" s="658" t="s">
        <v>0</v>
      </c>
      <c r="B8" s="658"/>
      <c r="C8" s="395">
        <f>SUM(C10:C21)</f>
        <v>21879416.600000001</v>
      </c>
      <c r="D8" s="395">
        <f t="shared" ref="D8:E8" si="0">SUM(D10:D21)</f>
        <v>22419320</v>
      </c>
      <c r="E8" s="395">
        <f t="shared" si="0"/>
        <v>22825237</v>
      </c>
      <c r="F8" s="395">
        <f>SUM(F10:F21)</f>
        <v>27013366</v>
      </c>
      <c r="G8" s="396">
        <v>109.93646990503667</v>
      </c>
      <c r="H8" s="396">
        <v>111.8</v>
      </c>
      <c r="I8" s="396">
        <v>110.51</v>
      </c>
      <c r="J8" s="396">
        <v>113.22</v>
      </c>
      <c r="K8" s="79"/>
      <c r="L8" s="72"/>
      <c r="M8" s="72"/>
      <c r="N8" s="72"/>
      <c r="O8" s="72"/>
      <c r="P8" s="72"/>
      <c r="Q8" s="72"/>
    </row>
    <row r="9" spans="1:17" s="84" customFormat="1" ht="20.100000000000001" customHeight="1">
      <c r="A9" s="77"/>
      <c r="B9" s="178" t="s">
        <v>56</v>
      </c>
      <c r="C9" s="82"/>
      <c r="D9" s="82"/>
      <c r="E9" s="82"/>
      <c r="F9" s="82"/>
      <c r="G9" s="82"/>
      <c r="H9" s="82"/>
      <c r="I9" s="82"/>
      <c r="J9" s="78"/>
      <c r="K9" s="79"/>
      <c r="L9" s="72"/>
      <c r="M9" s="72"/>
      <c r="N9" s="72"/>
      <c r="O9" s="72"/>
      <c r="P9" s="72"/>
      <c r="Q9" s="72"/>
    </row>
    <row r="10" spans="1:17" s="76" customFormat="1" ht="24.9" customHeight="1">
      <c r="A10" s="80"/>
      <c r="B10" s="81" t="s">
        <v>57</v>
      </c>
      <c r="C10" s="397">
        <v>9019659.4000000004</v>
      </c>
      <c r="D10" s="397">
        <v>9300847</v>
      </c>
      <c r="E10" s="397">
        <v>9342563</v>
      </c>
      <c r="F10" s="397">
        <v>12430668.5</v>
      </c>
      <c r="G10" s="398">
        <v>109.35423039842331</v>
      </c>
      <c r="H10" s="398">
        <v>116.14</v>
      </c>
      <c r="I10" s="398">
        <v>112.52</v>
      </c>
      <c r="J10" s="399">
        <v>113.4</v>
      </c>
      <c r="K10" s="83"/>
      <c r="L10" s="72"/>
      <c r="M10" s="72"/>
      <c r="N10" s="72"/>
      <c r="O10" s="72"/>
      <c r="P10" s="72"/>
      <c r="Q10" s="72"/>
    </row>
    <row r="11" spans="1:17" s="77" customFormat="1" ht="24.9" customHeight="1">
      <c r="B11" s="76" t="s">
        <v>58</v>
      </c>
      <c r="C11" s="397">
        <v>754295</v>
      </c>
      <c r="D11" s="397">
        <v>765630</v>
      </c>
      <c r="E11" s="397">
        <v>784041</v>
      </c>
      <c r="F11" s="397">
        <v>818041</v>
      </c>
      <c r="G11" s="398">
        <v>106.63</v>
      </c>
      <c r="H11" s="398">
        <v>107.28</v>
      </c>
      <c r="I11" s="398">
        <v>107.84</v>
      </c>
      <c r="J11" s="399">
        <v>114.3</v>
      </c>
      <c r="K11" s="83"/>
      <c r="L11" s="72"/>
      <c r="M11" s="72"/>
      <c r="N11" s="72"/>
      <c r="O11" s="72"/>
      <c r="P11" s="72"/>
      <c r="Q11" s="72"/>
    </row>
    <row r="12" spans="1:17" s="76" customFormat="1" ht="24.9" customHeight="1">
      <c r="A12" s="77"/>
      <c r="B12" s="76" t="s">
        <v>59</v>
      </c>
      <c r="C12" s="397">
        <v>1683735.7000000002</v>
      </c>
      <c r="D12" s="397">
        <v>1753891</v>
      </c>
      <c r="E12" s="397">
        <v>1787793</v>
      </c>
      <c r="F12" s="397">
        <v>2231648.5</v>
      </c>
      <c r="G12" s="398">
        <v>104.05</v>
      </c>
      <c r="H12" s="398">
        <v>111.26</v>
      </c>
      <c r="I12" s="398">
        <v>110.78</v>
      </c>
      <c r="J12" s="399">
        <v>111.4</v>
      </c>
      <c r="K12" s="83"/>
      <c r="L12" s="72"/>
      <c r="M12" s="72"/>
      <c r="N12" s="72"/>
      <c r="O12" s="72"/>
      <c r="P12" s="72"/>
      <c r="Q12" s="72"/>
    </row>
    <row r="13" spans="1:17" s="76" customFormat="1" ht="24.9" customHeight="1">
      <c r="A13" s="77"/>
      <c r="B13" s="170" t="s">
        <v>228</v>
      </c>
      <c r="C13" s="397">
        <v>329980</v>
      </c>
      <c r="D13" s="397">
        <v>336185</v>
      </c>
      <c r="E13" s="397">
        <v>345930</v>
      </c>
      <c r="F13" s="397">
        <v>332261</v>
      </c>
      <c r="G13" s="398">
        <v>110.82</v>
      </c>
      <c r="H13" s="398">
        <v>110.51</v>
      </c>
      <c r="I13" s="398">
        <v>109.81</v>
      </c>
      <c r="J13" s="399">
        <v>105.4</v>
      </c>
      <c r="L13" s="72"/>
      <c r="M13" s="72"/>
      <c r="N13" s="72"/>
      <c r="O13" s="72"/>
      <c r="P13" s="72"/>
      <c r="Q13" s="72"/>
    </row>
    <row r="14" spans="1:17" ht="24.9" customHeight="1">
      <c r="A14" s="77"/>
      <c r="B14" s="170" t="s">
        <v>229</v>
      </c>
      <c r="C14" s="397">
        <v>2386667.5</v>
      </c>
      <c r="D14" s="397">
        <v>2420709</v>
      </c>
      <c r="E14" s="397">
        <v>2549120</v>
      </c>
      <c r="F14" s="397">
        <v>2656255</v>
      </c>
      <c r="G14" s="398">
        <v>110.94</v>
      </c>
      <c r="H14" s="398">
        <v>108.35</v>
      </c>
      <c r="I14" s="398">
        <v>109.52</v>
      </c>
      <c r="J14" s="399">
        <v>116.3</v>
      </c>
      <c r="K14" s="76"/>
    </row>
    <row r="15" spans="1:17" ht="24.9" customHeight="1">
      <c r="B15" s="170" t="s">
        <v>230</v>
      </c>
      <c r="C15" s="397">
        <v>24119</v>
      </c>
      <c r="D15" s="397">
        <v>26698</v>
      </c>
      <c r="E15" s="397">
        <v>27444</v>
      </c>
      <c r="F15" s="397">
        <v>28417</v>
      </c>
      <c r="G15" s="398">
        <v>104.72</v>
      </c>
      <c r="H15" s="398">
        <v>111.74</v>
      </c>
      <c r="I15" s="398">
        <v>111.1</v>
      </c>
      <c r="J15" s="399">
        <v>114.4</v>
      </c>
    </row>
    <row r="16" spans="1:17" ht="35.1" customHeight="1">
      <c r="B16" s="316" t="s">
        <v>231</v>
      </c>
      <c r="C16" s="397">
        <v>2038288</v>
      </c>
      <c r="D16" s="397">
        <v>2067821</v>
      </c>
      <c r="E16" s="397">
        <v>2154158.5</v>
      </c>
      <c r="F16" s="397">
        <v>2383381</v>
      </c>
      <c r="G16" s="398">
        <v>114.11</v>
      </c>
      <c r="H16" s="398">
        <v>114.36</v>
      </c>
      <c r="I16" s="398">
        <v>111.53</v>
      </c>
      <c r="J16" s="399">
        <v>110.5</v>
      </c>
    </row>
    <row r="17" spans="1:10" ht="24.9" customHeight="1">
      <c r="B17" s="170" t="s">
        <v>232</v>
      </c>
      <c r="C17" s="397">
        <v>1548669</v>
      </c>
      <c r="D17" s="397">
        <v>1598965</v>
      </c>
      <c r="E17" s="397">
        <v>1618224</v>
      </c>
      <c r="F17" s="397">
        <v>1668677</v>
      </c>
      <c r="G17" s="398">
        <v>119.51</v>
      </c>
      <c r="H17" s="398">
        <v>116.84</v>
      </c>
      <c r="I17" s="398">
        <v>114.45</v>
      </c>
      <c r="J17" s="399">
        <v>110.9</v>
      </c>
    </row>
    <row r="18" spans="1:10" ht="24.9" customHeight="1">
      <c r="B18" s="170" t="s">
        <v>233</v>
      </c>
      <c r="C18" s="397">
        <v>278348</v>
      </c>
      <c r="D18" s="397">
        <v>289195</v>
      </c>
      <c r="E18" s="397">
        <v>303434</v>
      </c>
      <c r="F18" s="397">
        <v>329182</v>
      </c>
      <c r="G18" s="398">
        <v>111.39</v>
      </c>
      <c r="H18" s="398">
        <v>108.89</v>
      </c>
      <c r="I18" s="398">
        <v>108.15</v>
      </c>
      <c r="J18" s="399">
        <v>111.2</v>
      </c>
    </row>
    <row r="19" spans="1:10" ht="24.9" customHeight="1">
      <c r="B19" s="170" t="s">
        <v>234</v>
      </c>
      <c r="C19" s="397">
        <v>3184565</v>
      </c>
      <c r="D19" s="397">
        <v>3206503</v>
      </c>
      <c r="E19" s="397">
        <v>3230331</v>
      </c>
      <c r="F19" s="397">
        <v>3424063</v>
      </c>
      <c r="G19" s="398">
        <v>112.07</v>
      </c>
      <c r="H19" s="398">
        <v>110.71</v>
      </c>
      <c r="I19" s="398">
        <v>111.78</v>
      </c>
      <c r="J19" s="399">
        <v>115.7</v>
      </c>
    </row>
    <row r="20" spans="1:10" ht="24.9" customHeight="1">
      <c r="B20" s="170" t="s">
        <v>235</v>
      </c>
      <c r="C20" s="397">
        <v>449623</v>
      </c>
      <c r="D20" s="397">
        <v>465885.5</v>
      </c>
      <c r="E20" s="397">
        <v>483301.5</v>
      </c>
      <c r="F20" s="397">
        <v>502647</v>
      </c>
      <c r="G20" s="398">
        <v>104.12</v>
      </c>
      <c r="H20" s="398">
        <v>110.84</v>
      </c>
      <c r="I20" s="398">
        <v>112.21</v>
      </c>
      <c r="J20" s="399">
        <v>112.5</v>
      </c>
    </row>
    <row r="21" spans="1:10" ht="35.1" customHeight="1">
      <c r="B21" s="317" t="s">
        <v>236</v>
      </c>
      <c r="C21" s="397">
        <v>181467</v>
      </c>
      <c r="D21" s="397">
        <v>186990.5</v>
      </c>
      <c r="E21" s="397">
        <v>198897</v>
      </c>
      <c r="F21" s="397">
        <v>208125</v>
      </c>
      <c r="G21" s="398">
        <v>108.4</v>
      </c>
      <c r="H21" s="398">
        <v>107.61</v>
      </c>
      <c r="I21" s="398">
        <v>110.52</v>
      </c>
      <c r="J21" s="399">
        <v>108.4</v>
      </c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</sheetData>
  <mergeCells count="2">
    <mergeCell ref="A8:B8"/>
    <mergeCell ref="G4:J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workbookViewId="0">
      <selection activeCell="A43" sqref="A43"/>
    </sheetView>
  </sheetViews>
  <sheetFormatPr defaultColWidth="7" defaultRowHeight="13.2"/>
  <cols>
    <col min="1" max="1" width="2.59765625" style="72" customWidth="1"/>
    <col min="2" max="2" width="23.59765625" style="72" customWidth="1"/>
    <col min="3" max="5" width="10.59765625" style="72" customWidth="1"/>
    <col min="6" max="6" width="11.3984375" style="72" customWidth="1"/>
    <col min="7" max="8" width="11.69921875" style="72" customWidth="1"/>
    <col min="9" max="9" width="2.19921875" style="72" customWidth="1"/>
    <col min="10" max="10" width="16.5" style="72" customWidth="1"/>
    <col min="11" max="15" width="9.59765625" style="72" customWidth="1"/>
    <col min="16" max="16384" width="7" style="72"/>
  </cols>
  <sheetData>
    <row r="1" spans="1:15" ht="20.100000000000001" customHeight="1">
      <c r="A1" s="71" t="s">
        <v>449</v>
      </c>
      <c r="B1" s="71"/>
      <c r="C1" s="71"/>
      <c r="D1" s="71"/>
      <c r="E1" s="71"/>
      <c r="F1" s="71"/>
      <c r="G1" s="71"/>
    </row>
    <row r="2" spans="1:15" ht="20.100000000000001" customHeight="1">
      <c r="A2" s="485" t="s">
        <v>450</v>
      </c>
      <c r="B2" s="485"/>
      <c r="C2" s="71"/>
      <c r="D2" s="71"/>
      <c r="E2" s="71"/>
      <c r="F2" s="71"/>
      <c r="G2" s="71"/>
    </row>
    <row r="3" spans="1:15" ht="20.100000000000001" customHeight="1">
      <c r="A3" s="73"/>
      <c r="B3" s="74"/>
      <c r="C3" s="74"/>
      <c r="D3" s="74"/>
      <c r="E3" s="74"/>
      <c r="F3" s="75"/>
      <c r="G3" s="75"/>
    </row>
    <row r="4" spans="1:15" ht="19.5" customHeight="1">
      <c r="A4" s="146"/>
      <c r="B4" s="146"/>
      <c r="G4" s="158" t="s">
        <v>62</v>
      </c>
    </row>
    <row r="5" spans="1:15" s="76" customFormat="1" ht="20.100000000000001" customHeight="1">
      <c r="C5" s="466" t="s">
        <v>2</v>
      </c>
      <c r="D5" s="466" t="s">
        <v>15</v>
      </c>
      <c r="E5" s="466" t="s">
        <v>15</v>
      </c>
      <c r="F5" s="467" t="s">
        <v>23</v>
      </c>
      <c r="G5" s="467" t="s">
        <v>323</v>
      </c>
      <c r="H5" s="78"/>
      <c r="I5" s="72"/>
      <c r="J5" s="72"/>
      <c r="K5" s="72"/>
      <c r="L5" s="72"/>
      <c r="M5" s="72"/>
      <c r="N5" s="72"/>
      <c r="O5" s="72"/>
    </row>
    <row r="6" spans="1:15" s="76" customFormat="1" ht="20.100000000000001" customHeight="1">
      <c r="C6" s="165" t="s">
        <v>311</v>
      </c>
      <c r="D6" s="165" t="s">
        <v>312</v>
      </c>
      <c r="E6" s="165" t="s">
        <v>313</v>
      </c>
      <c r="F6" s="50" t="s">
        <v>84</v>
      </c>
      <c r="G6" s="50" t="s">
        <v>10</v>
      </c>
      <c r="H6" s="78"/>
      <c r="I6" s="72"/>
      <c r="J6" s="72"/>
      <c r="K6" s="72"/>
      <c r="L6" s="72"/>
      <c r="M6" s="72"/>
      <c r="N6" s="72"/>
      <c r="O6" s="72"/>
    </row>
    <row r="7" spans="1:15" s="76" customFormat="1" ht="20.100000000000001" customHeight="1">
      <c r="C7" s="165" t="s">
        <v>17</v>
      </c>
      <c r="D7" s="165" t="s">
        <v>17</v>
      </c>
      <c r="E7" s="165" t="s">
        <v>314</v>
      </c>
      <c r="F7" s="50" t="s">
        <v>6</v>
      </c>
      <c r="G7" s="50" t="s">
        <v>325</v>
      </c>
      <c r="H7" s="78"/>
      <c r="I7" s="72"/>
      <c r="J7" s="72"/>
      <c r="K7" s="72"/>
      <c r="L7" s="72"/>
      <c r="M7" s="72"/>
      <c r="N7" s="72"/>
      <c r="O7" s="72"/>
    </row>
    <row r="8" spans="1:15" s="76" customFormat="1" ht="20.100000000000001" customHeight="1">
      <c r="C8" s="164">
        <v>2019</v>
      </c>
      <c r="D8" s="164">
        <v>2019</v>
      </c>
      <c r="E8" s="164">
        <v>2019</v>
      </c>
      <c r="F8" s="51" t="s">
        <v>44</v>
      </c>
      <c r="G8" s="51" t="s">
        <v>44</v>
      </c>
      <c r="H8" s="78"/>
      <c r="I8" s="72"/>
      <c r="J8" s="72"/>
      <c r="K8" s="72"/>
      <c r="L8" s="72"/>
      <c r="M8" s="72"/>
      <c r="N8" s="72"/>
      <c r="O8" s="72"/>
    </row>
    <row r="9" spans="1:15" s="76" customFormat="1" ht="5.0999999999999996" customHeight="1">
      <c r="A9" s="77"/>
      <c r="C9" s="145"/>
      <c r="D9" s="145"/>
      <c r="E9" s="145"/>
      <c r="G9" s="145"/>
      <c r="H9" s="78"/>
      <c r="I9" s="72"/>
      <c r="J9" s="72"/>
      <c r="K9" s="72"/>
      <c r="L9" s="72"/>
      <c r="M9" s="72"/>
      <c r="N9" s="72"/>
      <c r="O9" s="72"/>
    </row>
    <row r="10" spans="1:15" s="84" customFormat="1" ht="27.9" customHeight="1">
      <c r="A10" s="84" t="s">
        <v>72</v>
      </c>
      <c r="C10" s="400">
        <f>C11+C12</f>
        <v>1935613</v>
      </c>
      <c r="D10" s="400">
        <f t="shared" ref="D10:E10" si="0">D11+D12</f>
        <v>1947747</v>
      </c>
      <c r="E10" s="400">
        <f t="shared" si="0"/>
        <v>23643028</v>
      </c>
      <c r="F10" s="401">
        <v>110.78</v>
      </c>
      <c r="G10" s="401">
        <v>111.28</v>
      </c>
      <c r="H10" s="78"/>
      <c r="I10" s="72"/>
      <c r="J10" s="72"/>
      <c r="K10" s="72"/>
      <c r="L10" s="72"/>
      <c r="M10" s="72"/>
      <c r="N10" s="72"/>
      <c r="O10" s="72"/>
    </row>
    <row r="11" spans="1:15" s="84" customFormat="1" ht="27.9" customHeight="1">
      <c r="A11" s="80"/>
      <c r="B11" s="81" t="s">
        <v>60</v>
      </c>
      <c r="C11" s="402">
        <v>25538</v>
      </c>
      <c r="D11" s="402">
        <v>26621</v>
      </c>
      <c r="E11" s="402">
        <v>271690</v>
      </c>
      <c r="F11" s="384">
        <v>110.19</v>
      </c>
      <c r="G11" s="385">
        <v>102.35</v>
      </c>
      <c r="H11" s="78"/>
      <c r="I11" s="72"/>
      <c r="J11" s="72"/>
      <c r="K11" s="72"/>
      <c r="L11" s="72"/>
      <c r="M11" s="72"/>
      <c r="N11" s="72"/>
      <c r="O11" s="72"/>
    </row>
    <row r="12" spans="1:15" s="76" customFormat="1" ht="27.9" customHeight="1">
      <c r="A12" s="77"/>
      <c r="B12" s="76" t="s">
        <v>61</v>
      </c>
      <c r="C12" s="402">
        <v>1910075</v>
      </c>
      <c r="D12" s="402">
        <v>1921126</v>
      </c>
      <c r="E12" s="402">
        <v>23371338</v>
      </c>
      <c r="F12" s="384">
        <v>102.68</v>
      </c>
      <c r="G12" s="385">
        <v>110.29</v>
      </c>
      <c r="H12" s="78"/>
      <c r="I12" s="72"/>
      <c r="J12" s="72"/>
      <c r="K12" s="72"/>
      <c r="L12" s="72"/>
      <c r="M12" s="72"/>
      <c r="N12" s="72"/>
      <c r="O12" s="72"/>
    </row>
    <row r="13" spans="1:15" ht="32.1" customHeight="1">
      <c r="A13" s="184" t="s">
        <v>73</v>
      </c>
      <c r="B13" s="184"/>
      <c r="C13" s="403">
        <v>4060</v>
      </c>
      <c r="D13" s="403">
        <v>4252</v>
      </c>
      <c r="E13" s="403">
        <v>44691</v>
      </c>
      <c r="F13" s="184">
        <v>105.53</v>
      </c>
      <c r="G13" s="184">
        <v>106.06</v>
      </c>
    </row>
    <row r="14" spans="1:15" ht="32.1" customHeight="1">
      <c r="A14" s="184" t="s">
        <v>74</v>
      </c>
      <c r="B14" s="184"/>
      <c r="C14" s="403">
        <v>806999</v>
      </c>
      <c r="D14" s="403">
        <v>847411</v>
      </c>
      <c r="E14" s="403">
        <v>8896192</v>
      </c>
      <c r="F14" s="184">
        <v>109.84</v>
      </c>
      <c r="G14" s="184">
        <v>110.61</v>
      </c>
    </row>
    <row r="15" spans="1:15" ht="12" customHeight="1"/>
    <row r="16" spans="1:15">
      <c r="A16" s="318"/>
      <c r="B16" s="318"/>
      <c r="C16" s="318"/>
      <c r="D16" s="318"/>
      <c r="E16" s="318"/>
      <c r="F16" s="318"/>
      <c r="G16" s="318"/>
    </row>
    <row r="17" spans="5:5">
      <c r="E17" s="465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workbookViewId="0">
      <selection activeCell="A43" sqref="A43"/>
    </sheetView>
  </sheetViews>
  <sheetFormatPr defaultColWidth="9" defaultRowHeight="15"/>
  <cols>
    <col min="1" max="1" width="1.5" style="216" customWidth="1"/>
    <col min="2" max="2" width="34.59765625" style="216" customWidth="1"/>
    <col min="3" max="4" width="10.59765625" style="216" customWidth="1"/>
    <col min="5" max="5" width="1.8984375" style="216" customWidth="1"/>
    <col min="6" max="6" width="10.59765625" style="216" customWidth="1"/>
    <col min="7" max="7" width="8.59765625" style="216" customWidth="1"/>
    <col min="8" max="8" width="3.09765625" style="216" customWidth="1"/>
    <col min="9" max="9" width="9" style="216"/>
    <col min="10" max="10" width="20.69921875" style="216" customWidth="1"/>
    <col min="11" max="12" width="9" style="216"/>
    <col min="13" max="13" width="11.8984375" style="216" customWidth="1"/>
    <col min="14" max="14" width="16.8984375" style="216" customWidth="1"/>
    <col min="15" max="16384" width="9" style="216"/>
  </cols>
  <sheetData>
    <row r="1" spans="1:9" ht="18" customHeight="1">
      <c r="A1" s="238" t="s">
        <v>444</v>
      </c>
      <c r="B1" s="238"/>
      <c r="C1" s="238"/>
      <c r="D1" s="238"/>
      <c r="E1" s="238"/>
      <c r="F1" s="238"/>
      <c r="G1" s="238"/>
      <c r="H1" s="238"/>
    </row>
    <row r="2" spans="1:9" ht="18" customHeight="1">
      <c r="A2" s="236"/>
      <c r="B2" s="237"/>
      <c r="C2" s="236"/>
      <c r="D2" s="236"/>
      <c r="E2" s="236"/>
      <c r="F2" s="236"/>
      <c r="G2" s="236"/>
      <c r="H2" s="236"/>
    </row>
    <row r="3" spans="1:9" ht="18" customHeight="1">
      <c r="A3" s="222"/>
      <c r="B3" s="235"/>
      <c r="C3" s="235"/>
      <c r="D3" s="235"/>
      <c r="E3" s="226"/>
      <c r="F3" s="226"/>
      <c r="G3" s="634" t="s">
        <v>117</v>
      </c>
      <c r="H3" s="634"/>
    </row>
    <row r="4" spans="1:9" ht="19.5" customHeight="1">
      <c r="A4" s="234"/>
      <c r="B4" s="209"/>
      <c r="C4" s="635" t="s">
        <v>116</v>
      </c>
      <c r="D4" s="635"/>
      <c r="E4" s="209"/>
      <c r="F4" s="636" t="s">
        <v>115</v>
      </c>
      <c r="G4" s="636"/>
      <c r="H4" s="636"/>
    </row>
    <row r="5" spans="1:9" ht="35.1" customHeight="1">
      <c r="A5" s="222"/>
      <c r="B5" s="232"/>
      <c r="C5" s="240" t="s">
        <v>118</v>
      </c>
      <c r="D5" s="240" t="s">
        <v>120</v>
      </c>
      <c r="E5" s="233"/>
      <c r="F5" s="240" t="s">
        <v>118</v>
      </c>
      <c r="G5" s="637" t="s">
        <v>114</v>
      </c>
      <c r="H5" s="637"/>
    </row>
    <row r="6" spans="1:9" ht="15.9" customHeight="1">
      <c r="A6" s="222"/>
      <c r="B6" s="232"/>
      <c r="C6" s="233" t="s">
        <v>119</v>
      </c>
      <c r="D6" s="233" t="s">
        <v>121</v>
      </c>
      <c r="E6" s="233"/>
      <c r="F6" s="233" t="s">
        <v>119</v>
      </c>
      <c r="G6" s="638" t="s">
        <v>6</v>
      </c>
      <c r="H6" s="638"/>
    </row>
    <row r="7" spans="1:9" ht="15.9" customHeight="1">
      <c r="A7" s="222"/>
      <c r="B7" s="232"/>
      <c r="C7" s="210"/>
      <c r="D7" s="210"/>
      <c r="E7" s="210"/>
      <c r="F7" s="231"/>
      <c r="G7" s="632" t="s">
        <v>113</v>
      </c>
      <c r="H7" s="632"/>
    </row>
    <row r="8" spans="1:9" ht="17.100000000000001" customHeight="1">
      <c r="A8" s="222"/>
      <c r="B8" s="226"/>
      <c r="C8" s="226"/>
      <c r="D8" s="226"/>
      <c r="E8" s="226"/>
      <c r="F8" s="230"/>
      <c r="G8" s="230"/>
      <c r="H8" s="222"/>
    </row>
    <row r="9" spans="1:9" ht="18" customHeight="1">
      <c r="A9" s="633" t="s">
        <v>0</v>
      </c>
      <c r="B9" s="633"/>
      <c r="C9" s="463">
        <f>C10+C11+C14+C15</f>
        <v>83905.777999999991</v>
      </c>
      <c r="D9" s="221">
        <f>D10+D11+D14+D15</f>
        <v>100</v>
      </c>
      <c r="E9" s="229"/>
      <c r="F9" s="462">
        <f>F10+F11+F14+F15</f>
        <v>52292.885999999999</v>
      </c>
      <c r="G9" s="221">
        <v>106.14</v>
      </c>
      <c r="H9" s="227"/>
    </row>
    <row r="10" spans="1:9" ht="24.9" customHeight="1">
      <c r="A10" s="226" t="s">
        <v>112</v>
      </c>
      <c r="B10" s="222"/>
      <c r="C10" s="462">
        <v>29696.010999999999</v>
      </c>
      <c r="D10" s="221">
        <v>35.39</v>
      </c>
      <c r="E10" s="229"/>
      <c r="F10" s="462">
        <v>19582.838</v>
      </c>
      <c r="G10" s="221">
        <v>103.92</v>
      </c>
      <c r="H10" s="227"/>
    </row>
    <row r="11" spans="1:9" ht="24.9" customHeight="1">
      <c r="A11" s="226" t="s">
        <v>111</v>
      </c>
      <c r="B11" s="222"/>
      <c r="C11" s="462">
        <v>11083.763999999999</v>
      </c>
      <c r="D11" s="221">
        <v>13.21</v>
      </c>
      <c r="E11" s="229"/>
      <c r="F11" s="462">
        <v>7488.3909999999996</v>
      </c>
      <c r="G11" s="221">
        <v>109.39</v>
      </c>
      <c r="H11" s="227"/>
      <c r="I11" s="626"/>
    </row>
    <row r="12" spans="1:9" ht="24.9" customHeight="1">
      <c r="A12" s="222"/>
      <c r="B12" s="226" t="s">
        <v>110</v>
      </c>
      <c r="C12" s="455">
        <v>8152.576</v>
      </c>
      <c r="D12" s="224">
        <v>9.7200000000000006</v>
      </c>
      <c r="E12" s="228"/>
      <c r="F12" s="455">
        <v>5445.9870000000001</v>
      </c>
      <c r="G12" s="224">
        <v>110.9</v>
      </c>
      <c r="H12" s="227"/>
    </row>
    <row r="13" spans="1:9" ht="24.9" customHeight="1">
      <c r="A13" s="222"/>
      <c r="B13" s="226" t="s">
        <v>109</v>
      </c>
      <c r="C13" s="455">
        <v>2931.1880000000001</v>
      </c>
      <c r="D13" s="224">
        <v>3.49</v>
      </c>
      <c r="E13" s="225"/>
      <c r="F13" s="455">
        <v>2042.404</v>
      </c>
      <c r="G13" s="224">
        <v>105.55</v>
      </c>
      <c r="H13" s="222"/>
    </row>
    <row r="14" spans="1:9" ht="24.9" customHeight="1">
      <c r="A14" s="239" t="s">
        <v>108</v>
      </c>
      <c r="B14" s="223"/>
      <c r="C14" s="462">
        <v>40037.428</v>
      </c>
      <c r="D14" s="221">
        <v>47.72</v>
      </c>
      <c r="E14" s="220"/>
      <c r="F14" s="462">
        <v>23289.256000000001</v>
      </c>
      <c r="G14" s="219">
        <v>106.86</v>
      </c>
      <c r="H14" s="222"/>
    </row>
    <row r="15" spans="1:9" ht="24.9" customHeight="1">
      <c r="A15" s="226" t="s">
        <v>107</v>
      </c>
      <c r="B15" s="217"/>
      <c r="C15" s="462">
        <v>3088.5749999999998</v>
      </c>
      <c r="D15" s="221">
        <v>3.68</v>
      </c>
      <c r="E15" s="220"/>
      <c r="F15" s="462">
        <v>1932.4010000000001</v>
      </c>
      <c r="G15" s="219">
        <v>108.27</v>
      </c>
      <c r="H15" s="217"/>
    </row>
    <row r="16" spans="1:9" ht="18" customHeight="1">
      <c r="A16" s="272"/>
      <c r="B16" s="272"/>
      <c r="C16" s="272"/>
      <c r="D16" s="272"/>
      <c r="E16" s="272"/>
      <c r="F16" s="272"/>
      <c r="G16" s="272"/>
      <c r="H16" s="272"/>
    </row>
    <row r="17" spans="1:8">
      <c r="A17" s="217"/>
      <c r="B17" s="217"/>
      <c r="C17" s="218"/>
      <c r="D17" s="218"/>
      <c r="E17" s="218"/>
      <c r="F17" s="217"/>
      <c r="G17" s="217"/>
      <c r="H17" s="217"/>
    </row>
    <row r="18" spans="1:8">
      <c r="A18" s="217"/>
      <c r="B18" s="217"/>
      <c r="C18" s="217"/>
      <c r="D18" s="217"/>
      <c r="E18" s="217"/>
      <c r="F18" s="217"/>
      <c r="G18" s="217"/>
      <c r="H18" s="217"/>
    </row>
    <row r="19" spans="1:8">
      <c r="A19" s="217"/>
      <c r="B19" s="217"/>
      <c r="C19" s="217"/>
      <c r="D19" s="217"/>
      <c r="E19" s="217"/>
      <c r="F19" s="217"/>
      <c r="G19" s="217"/>
      <c r="H19" s="217"/>
    </row>
    <row r="20" spans="1:8">
      <c r="A20" s="217"/>
      <c r="B20" s="217"/>
      <c r="C20" s="217"/>
      <c r="D20" s="217"/>
      <c r="E20" s="217"/>
      <c r="F20" s="217"/>
      <c r="G20" s="217"/>
      <c r="H20" s="217"/>
    </row>
    <row r="21" spans="1:8">
      <c r="A21" s="217"/>
      <c r="B21" s="217"/>
      <c r="C21" s="217"/>
      <c r="D21" s="217"/>
      <c r="E21" s="217"/>
      <c r="F21" s="217"/>
      <c r="G21" s="217"/>
      <c r="H21" s="217"/>
    </row>
    <row r="22" spans="1:8">
      <c r="A22" s="217"/>
      <c r="B22" s="217"/>
      <c r="C22" s="217"/>
      <c r="D22" s="217"/>
      <c r="E22" s="217"/>
      <c r="F22" s="217"/>
      <c r="G22" s="217"/>
      <c r="H22" s="217"/>
    </row>
    <row r="23" spans="1:8">
      <c r="A23" s="217"/>
      <c r="B23" s="217"/>
      <c r="C23" s="217"/>
      <c r="D23" s="217"/>
      <c r="E23" s="217"/>
      <c r="F23" s="217"/>
      <c r="G23" s="217"/>
      <c r="H23" s="217"/>
    </row>
    <row r="24" spans="1:8">
      <c r="A24" s="217"/>
      <c r="B24" s="217"/>
      <c r="C24" s="217"/>
      <c r="D24" s="217"/>
      <c r="E24" s="217"/>
      <c r="F24" s="217"/>
      <c r="G24" s="217"/>
      <c r="H24" s="217"/>
    </row>
    <row r="25" spans="1:8">
      <c r="A25" s="217"/>
      <c r="B25" s="217"/>
      <c r="C25" s="217"/>
      <c r="D25" s="217"/>
      <c r="E25" s="217"/>
      <c r="F25" s="217"/>
      <c r="G25" s="217"/>
      <c r="H25" s="217"/>
    </row>
    <row r="26" spans="1:8">
      <c r="A26" s="217"/>
      <c r="B26" s="217"/>
      <c r="C26" s="217"/>
      <c r="D26" s="217"/>
      <c r="E26" s="217"/>
      <c r="F26" s="217"/>
      <c r="G26" s="217"/>
      <c r="H26" s="217"/>
    </row>
    <row r="27" spans="1:8">
      <c r="A27" s="217"/>
      <c r="B27" s="217"/>
      <c r="C27" s="217"/>
      <c r="D27" s="217"/>
      <c r="E27" s="217"/>
      <c r="F27" s="217"/>
      <c r="G27" s="217"/>
      <c r="H27" s="217"/>
    </row>
    <row r="28" spans="1:8">
      <c r="A28" s="217"/>
      <c r="B28" s="217"/>
      <c r="C28" s="217"/>
      <c r="D28" s="217"/>
      <c r="E28" s="217"/>
      <c r="F28" s="217"/>
      <c r="G28" s="217"/>
      <c r="H28" s="217"/>
    </row>
    <row r="29" spans="1:8">
      <c r="A29" s="217"/>
      <c r="B29" s="217"/>
      <c r="C29" s="217"/>
      <c r="D29" s="217"/>
      <c r="E29" s="217"/>
      <c r="F29" s="217"/>
      <c r="G29" s="217"/>
      <c r="H29" s="217"/>
    </row>
    <row r="30" spans="1:8">
      <c r="A30" s="217"/>
      <c r="B30" s="217"/>
      <c r="C30" s="217"/>
      <c r="D30" s="217"/>
      <c r="E30" s="217"/>
      <c r="F30" s="217"/>
      <c r="G30" s="217"/>
      <c r="H30" s="217"/>
    </row>
    <row r="31" spans="1:8">
      <c r="A31" s="217"/>
      <c r="B31" s="217"/>
      <c r="C31" s="217"/>
      <c r="D31" s="217"/>
      <c r="E31" s="217"/>
      <c r="F31" s="217"/>
      <c r="G31" s="217"/>
      <c r="H31" s="217"/>
    </row>
    <row r="32" spans="1:8">
      <c r="A32" s="217"/>
      <c r="B32" s="217"/>
      <c r="C32" s="217"/>
      <c r="D32" s="217"/>
      <c r="E32" s="217"/>
      <c r="F32" s="217"/>
      <c r="G32" s="217"/>
      <c r="H32" s="217"/>
    </row>
    <row r="33" spans="1:8">
      <c r="A33" s="217"/>
      <c r="B33" s="217"/>
      <c r="C33" s="217"/>
      <c r="D33" s="217"/>
      <c r="E33" s="217"/>
      <c r="F33" s="217"/>
      <c r="G33" s="217"/>
      <c r="H33" s="217"/>
    </row>
    <row r="34" spans="1:8">
      <c r="A34" s="217"/>
      <c r="B34" s="217"/>
      <c r="C34" s="217"/>
      <c r="D34" s="217"/>
      <c r="E34" s="217"/>
      <c r="F34" s="217"/>
      <c r="G34" s="217"/>
      <c r="H34" s="217"/>
    </row>
    <row r="35" spans="1:8">
      <c r="A35" s="217"/>
      <c r="B35" s="217"/>
      <c r="C35" s="217"/>
      <c r="D35" s="217"/>
      <c r="E35" s="217"/>
      <c r="F35" s="217"/>
      <c r="G35" s="217"/>
      <c r="H35" s="217"/>
    </row>
    <row r="36" spans="1:8">
      <c r="A36" s="217"/>
      <c r="B36" s="217"/>
      <c r="C36" s="217"/>
      <c r="D36" s="217"/>
      <c r="E36" s="217"/>
      <c r="F36" s="217"/>
      <c r="G36" s="217"/>
      <c r="H36" s="217"/>
    </row>
    <row r="37" spans="1:8">
      <c r="A37" s="217"/>
      <c r="B37" s="217"/>
      <c r="C37" s="217"/>
      <c r="D37" s="217"/>
      <c r="E37" s="217"/>
      <c r="F37" s="217"/>
      <c r="G37" s="217"/>
      <c r="H37" s="217"/>
    </row>
    <row r="38" spans="1:8">
      <c r="A38" s="217"/>
      <c r="B38" s="217"/>
      <c r="C38" s="217"/>
      <c r="D38" s="217"/>
      <c r="E38" s="217"/>
      <c r="F38" s="217"/>
      <c r="G38" s="217"/>
      <c r="H38" s="217"/>
    </row>
    <row r="39" spans="1:8">
      <c r="A39" s="217"/>
      <c r="B39" s="217"/>
      <c r="C39" s="217"/>
      <c r="D39" s="217"/>
      <c r="E39" s="217"/>
      <c r="F39" s="217"/>
      <c r="G39" s="217"/>
      <c r="H39" s="217"/>
    </row>
    <row r="40" spans="1:8">
      <c r="A40" s="217"/>
      <c r="B40" s="217"/>
      <c r="C40" s="217"/>
      <c r="D40" s="217"/>
      <c r="E40" s="217"/>
      <c r="F40" s="217"/>
      <c r="G40" s="217"/>
      <c r="H40" s="217"/>
    </row>
    <row r="41" spans="1:8">
      <c r="A41" s="217"/>
      <c r="B41" s="217"/>
      <c r="C41" s="217"/>
      <c r="D41" s="217"/>
      <c r="E41" s="217"/>
      <c r="F41" s="217"/>
      <c r="G41" s="217"/>
      <c r="H41" s="217"/>
    </row>
    <row r="42" spans="1:8">
      <c r="A42" s="217"/>
      <c r="B42" s="217"/>
      <c r="C42" s="217"/>
      <c r="D42" s="217"/>
      <c r="E42" s="217"/>
      <c r="F42" s="217"/>
      <c r="G42" s="217"/>
      <c r="H42" s="217"/>
    </row>
    <row r="44" spans="1:8">
      <c r="A44" s="217"/>
      <c r="B44" s="217"/>
      <c r="C44" s="217"/>
      <c r="D44" s="217"/>
      <c r="E44" s="217"/>
      <c r="F44" s="217"/>
      <c r="G44" s="217"/>
      <c r="H44" s="217"/>
    </row>
  </sheetData>
  <mergeCells count="7">
    <mergeCell ref="G7:H7"/>
    <mergeCell ref="A9:B9"/>
    <mergeCell ref="G3:H3"/>
    <mergeCell ref="C4:D4"/>
    <mergeCell ref="F4:H4"/>
    <mergeCell ref="G5:H5"/>
    <mergeCell ref="G6:H6"/>
  </mergeCells>
  <pageMargins left="0.86614173228346458" right="0.47244094488188981" top="0.74803149606299213" bottom="0.51181102362204722" header="0.43307086614173229" footer="0.31496062992125984"/>
  <pageSetup paperSize="9" firstPageNumber="31" orientation="portrait" horizontalDpi="4294967295" verticalDpi="4294967295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"/>
  <sheetViews>
    <sheetView workbookViewId="0">
      <selection activeCell="A43" sqref="A43"/>
    </sheetView>
  </sheetViews>
  <sheetFormatPr defaultColWidth="7" defaultRowHeight="13.2"/>
  <cols>
    <col min="1" max="1" width="1.69921875" style="72" customWidth="1"/>
    <col min="2" max="2" width="31.59765625" style="72" customWidth="1"/>
    <col min="3" max="4" width="10.69921875" style="72" hidden="1" customWidth="1"/>
    <col min="5" max="6" width="10.69921875" style="72" customWidth="1"/>
    <col min="7" max="8" width="12.19921875" style="72" hidden="1" customWidth="1"/>
    <col min="9" max="9" width="12.19921875" style="72" customWidth="1"/>
    <col min="10" max="10" width="12.8984375" style="72" customWidth="1"/>
    <col min="11" max="11" width="11.69921875" style="72" customWidth="1"/>
    <col min="12" max="12" width="4.3984375" style="72" customWidth="1"/>
    <col min="13" max="13" width="16.8984375" style="72" customWidth="1"/>
    <col min="14" max="15" width="10.59765625" style="72" customWidth="1"/>
    <col min="16" max="17" width="9.59765625" style="72" customWidth="1"/>
    <col min="18" max="19" width="7" style="72"/>
    <col min="20" max="21" width="9.59765625" style="72" customWidth="1"/>
    <col min="22" max="16384" width="7" style="72"/>
  </cols>
  <sheetData>
    <row r="1" spans="1:21" ht="20.100000000000001" customHeight="1">
      <c r="A1" s="71" t="s">
        <v>406</v>
      </c>
      <c r="B1" s="71"/>
      <c r="C1" s="71"/>
      <c r="D1" s="71"/>
      <c r="E1" s="71"/>
      <c r="F1" s="71"/>
      <c r="G1" s="71"/>
      <c r="H1" s="71"/>
      <c r="I1" s="71"/>
    </row>
    <row r="2" spans="1:21" ht="20.100000000000001" customHeight="1">
      <c r="A2" s="485" t="s">
        <v>133</v>
      </c>
      <c r="B2" s="71"/>
      <c r="C2" s="71"/>
      <c r="D2" s="71"/>
      <c r="E2" s="71"/>
      <c r="F2" s="71"/>
      <c r="G2" s="71"/>
      <c r="H2" s="71"/>
      <c r="I2" s="71"/>
    </row>
    <row r="3" spans="1:21" ht="20.100000000000001" customHeight="1"/>
    <row r="4" spans="1:21" ht="20.100000000000001" customHeight="1">
      <c r="J4" s="158" t="s">
        <v>62</v>
      </c>
    </row>
    <row r="5" spans="1:21" ht="20.100000000000001" customHeight="1">
      <c r="A5" s="46"/>
      <c r="B5" s="46"/>
      <c r="C5" s="138" t="s">
        <v>2</v>
      </c>
      <c r="D5" s="138" t="s">
        <v>2</v>
      </c>
      <c r="E5" s="138" t="s">
        <v>2</v>
      </c>
      <c r="F5" s="138" t="s">
        <v>15</v>
      </c>
      <c r="G5" s="652" t="s">
        <v>132</v>
      </c>
      <c r="H5" s="652"/>
      <c r="I5" s="652"/>
      <c r="J5" s="652"/>
    </row>
    <row r="6" spans="1:21" ht="20.100000000000001" customHeight="1">
      <c r="A6" s="48"/>
      <c r="B6" s="48"/>
      <c r="C6" s="139" t="s">
        <v>40</v>
      </c>
      <c r="D6" s="139" t="s">
        <v>20</v>
      </c>
      <c r="E6" s="139" t="s">
        <v>317</v>
      </c>
      <c r="F6" s="139" t="s">
        <v>318</v>
      </c>
      <c r="G6" s="139" t="s">
        <v>39</v>
      </c>
      <c r="H6" s="139" t="s">
        <v>24</v>
      </c>
      <c r="I6" s="139" t="s">
        <v>319</v>
      </c>
      <c r="J6" s="139" t="s">
        <v>320</v>
      </c>
    </row>
    <row r="7" spans="1:21" ht="20.100000000000001" customHeight="1">
      <c r="A7" s="48"/>
      <c r="B7" s="48"/>
      <c r="C7" s="211" t="s">
        <v>84</v>
      </c>
      <c r="D7" s="211" t="s">
        <v>84</v>
      </c>
      <c r="E7" s="211" t="s">
        <v>84</v>
      </c>
      <c r="F7" s="211" t="s">
        <v>84</v>
      </c>
      <c r="G7" s="211" t="s">
        <v>84</v>
      </c>
      <c r="H7" s="211" t="s">
        <v>84</v>
      </c>
      <c r="I7" s="211" t="s">
        <v>84</v>
      </c>
      <c r="J7" s="211" t="s">
        <v>84</v>
      </c>
    </row>
    <row r="8" spans="1:21" s="76" customFormat="1" ht="25.95" customHeight="1">
      <c r="A8" s="84" t="s">
        <v>72</v>
      </c>
      <c r="B8" s="84"/>
      <c r="C8" s="582">
        <f>C9+C10</f>
        <v>5726085.6999999993</v>
      </c>
      <c r="D8" s="582">
        <f t="shared" ref="D8:E8" si="0">D9+D10</f>
        <v>5947581.5</v>
      </c>
      <c r="E8" s="582">
        <f t="shared" si="0"/>
        <v>6068945.1999999993</v>
      </c>
      <c r="F8" s="582">
        <v>5900414.9000000022</v>
      </c>
      <c r="G8" s="583">
        <v>111.02</v>
      </c>
      <c r="H8" s="583">
        <v>112.41</v>
      </c>
      <c r="I8" s="583">
        <v>109.96</v>
      </c>
      <c r="J8" s="583">
        <v>106.71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s="84" customFormat="1" ht="24.9" customHeight="1">
      <c r="A9" s="80"/>
      <c r="B9" s="81" t="s">
        <v>60</v>
      </c>
      <c r="C9" s="584">
        <v>66829.600000000006</v>
      </c>
      <c r="D9" s="584">
        <v>64329.5</v>
      </c>
      <c r="E9" s="584">
        <v>67705.100000000006</v>
      </c>
      <c r="F9" s="582">
        <v>72825.599999999977</v>
      </c>
      <c r="G9" s="585">
        <v>111.71</v>
      </c>
      <c r="H9" s="585">
        <v>96.62</v>
      </c>
      <c r="I9" s="586">
        <v>98.75</v>
      </c>
      <c r="J9" s="586">
        <v>107.01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s="84" customFormat="1" ht="24.9" customHeight="1">
      <c r="A10" s="77"/>
      <c r="B10" s="76" t="s">
        <v>61</v>
      </c>
      <c r="C10" s="584">
        <v>5659256.0999999996</v>
      </c>
      <c r="D10" s="584">
        <v>5883252</v>
      </c>
      <c r="E10" s="584">
        <v>6001240.0999999996</v>
      </c>
      <c r="F10" s="582">
        <v>5827589.2999999989</v>
      </c>
      <c r="G10" s="587">
        <v>111.01</v>
      </c>
      <c r="H10" s="587">
        <v>112.62</v>
      </c>
      <c r="I10" s="586">
        <v>110.1</v>
      </c>
      <c r="J10" s="586">
        <v>107.88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s="76" customFormat="1" ht="24.9" customHeight="1">
      <c r="A11" s="184" t="s">
        <v>73</v>
      </c>
      <c r="B11" s="184"/>
      <c r="C11" s="588">
        <v>7614</v>
      </c>
      <c r="D11" s="588">
        <v>9653</v>
      </c>
      <c r="E11" s="588">
        <v>13314.5</v>
      </c>
      <c r="F11" s="582">
        <v>14109.199999999997</v>
      </c>
      <c r="G11" s="583">
        <v>110.79</v>
      </c>
      <c r="H11" s="583">
        <v>100.34</v>
      </c>
      <c r="I11" s="589">
        <v>115.16</v>
      </c>
      <c r="J11" s="589">
        <v>106.32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s="77" customFormat="1" ht="24.9" customHeight="1">
      <c r="A12" s="184" t="s">
        <v>74</v>
      </c>
      <c r="B12" s="184"/>
      <c r="C12" s="590">
        <v>2143907.9</v>
      </c>
      <c r="D12" s="590">
        <v>2111973.1</v>
      </c>
      <c r="E12" s="590">
        <v>2205764.89</v>
      </c>
      <c r="F12" s="582">
        <v>2434976.0100000002</v>
      </c>
      <c r="G12" s="591">
        <v>113.68</v>
      </c>
      <c r="H12" s="591">
        <v>105.55</v>
      </c>
      <c r="I12" s="589">
        <v>108.43</v>
      </c>
      <c r="J12" s="589">
        <v>109.12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</sheetData>
  <mergeCells count="1">
    <mergeCell ref="G5:J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workbookViewId="0">
      <selection activeCell="A43" sqref="A43"/>
    </sheetView>
  </sheetViews>
  <sheetFormatPr defaultColWidth="8" defaultRowHeight="13.2"/>
  <cols>
    <col min="1" max="1" width="2" style="89" customWidth="1"/>
    <col min="2" max="2" width="5.59765625" style="89" customWidth="1"/>
    <col min="3" max="3" width="26.59765625" style="89" customWidth="1"/>
    <col min="4" max="7" width="11.59765625" style="89" customWidth="1"/>
    <col min="8" max="16384" width="8" style="89"/>
  </cols>
  <sheetData>
    <row r="1" spans="1:7" ht="20.100000000000001" customHeight="1">
      <c r="A1" s="86" t="s">
        <v>443</v>
      </c>
      <c r="B1" s="87"/>
      <c r="C1" s="87"/>
      <c r="D1" s="87"/>
      <c r="E1" s="87"/>
      <c r="F1" s="88"/>
    </row>
    <row r="2" spans="1:7" ht="20.100000000000001" customHeight="1">
      <c r="A2" s="90"/>
      <c r="B2" s="609" t="s">
        <v>451</v>
      </c>
      <c r="C2" s="91"/>
      <c r="D2" s="91"/>
      <c r="E2" s="91"/>
      <c r="F2" s="91"/>
      <c r="G2" s="92"/>
    </row>
    <row r="3" spans="1:7" ht="20.100000000000001" customHeight="1">
      <c r="A3" s="610"/>
      <c r="B3" s="611"/>
      <c r="C3" s="611"/>
      <c r="D3" s="611"/>
      <c r="E3" s="611"/>
      <c r="F3" s="288"/>
      <c r="G3" s="625" t="s">
        <v>417</v>
      </c>
    </row>
    <row r="4" spans="1:7" ht="20.100000000000001" customHeight="1">
      <c r="A4" s="612"/>
      <c r="B4" s="613"/>
      <c r="C4" s="613"/>
      <c r="D4" s="659" t="s">
        <v>418</v>
      </c>
      <c r="E4" s="659"/>
      <c r="F4" s="659"/>
      <c r="G4" s="659"/>
    </row>
    <row r="5" spans="1:7" ht="15.9" customHeight="1">
      <c r="A5" s="610"/>
      <c r="B5" s="611"/>
      <c r="C5" s="611"/>
      <c r="D5" s="614" t="s">
        <v>419</v>
      </c>
      <c r="E5" s="614" t="s">
        <v>420</v>
      </c>
      <c r="F5" s="614" t="s">
        <v>23</v>
      </c>
      <c r="G5" s="614" t="s">
        <v>421</v>
      </c>
    </row>
    <row r="6" spans="1:7" ht="15.9" customHeight="1">
      <c r="A6" s="610"/>
      <c r="B6" s="611"/>
      <c r="C6" s="611"/>
      <c r="D6" s="615" t="s">
        <v>422</v>
      </c>
      <c r="E6" s="616" t="s">
        <v>44</v>
      </c>
      <c r="F6" s="616" t="s">
        <v>44</v>
      </c>
      <c r="G6" s="616" t="s">
        <v>423</v>
      </c>
    </row>
    <row r="7" spans="1:7" ht="5.0999999999999996" customHeight="1">
      <c r="A7" s="610"/>
      <c r="B7" s="611"/>
      <c r="C7" s="611"/>
      <c r="D7" s="611"/>
      <c r="E7" s="611"/>
      <c r="F7" s="617"/>
      <c r="G7" s="288"/>
    </row>
    <row r="8" spans="1:7" ht="20.100000000000001" customHeight="1">
      <c r="A8" s="618" t="s">
        <v>424</v>
      </c>
      <c r="B8" s="611"/>
      <c r="C8" s="611"/>
      <c r="D8" s="619">
        <v>115.35</v>
      </c>
      <c r="E8" s="619">
        <v>104.39</v>
      </c>
      <c r="F8" s="619">
        <v>104.27</v>
      </c>
      <c r="G8" s="619">
        <v>100.82</v>
      </c>
    </row>
    <row r="9" spans="1:7" ht="24.75" customHeight="1">
      <c r="A9" s="91"/>
      <c r="B9" s="620" t="s">
        <v>425</v>
      </c>
      <c r="C9" s="621"/>
      <c r="D9" s="622">
        <v>114.8</v>
      </c>
      <c r="E9" s="622">
        <v>106.31</v>
      </c>
      <c r="F9" s="622">
        <v>105.24</v>
      </c>
      <c r="G9" s="622">
        <v>101.72</v>
      </c>
    </row>
    <row r="10" spans="1:7" ht="21.9" customHeight="1">
      <c r="A10" s="91"/>
      <c r="B10" s="623"/>
      <c r="C10" s="620" t="s">
        <v>426</v>
      </c>
      <c r="D10" s="622">
        <v>110.94</v>
      </c>
      <c r="E10" s="622">
        <v>99.45</v>
      </c>
      <c r="F10" s="622">
        <v>99.38</v>
      </c>
      <c r="G10" s="622">
        <v>100.4</v>
      </c>
    </row>
    <row r="11" spans="1:7" ht="21.75" customHeight="1">
      <c r="A11" s="91"/>
      <c r="B11" s="621"/>
      <c r="C11" s="620" t="s">
        <v>427</v>
      </c>
      <c r="D11" s="622">
        <v>117.09</v>
      </c>
      <c r="E11" s="622">
        <v>109.18</v>
      </c>
      <c r="F11" s="622">
        <v>107.68</v>
      </c>
      <c r="G11" s="622">
        <v>102.56</v>
      </c>
    </row>
    <row r="12" spans="1:7" ht="21.9" customHeight="1">
      <c r="A12" s="91"/>
      <c r="B12" s="621"/>
      <c r="C12" s="620" t="s">
        <v>428</v>
      </c>
      <c r="D12" s="622">
        <v>112.95</v>
      </c>
      <c r="E12" s="622">
        <v>104.74</v>
      </c>
      <c r="F12" s="622">
        <v>103.91</v>
      </c>
      <c r="G12" s="622">
        <v>101.01</v>
      </c>
    </row>
    <row r="13" spans="1:7" ht="21.9" customHeight="1">
      <c r="A13" s="91"/>
      <c r="B13" s="620" t="s">
        <v>429</v>
      </c>
      <c r="C13" s="621"/>
      <c r="D13" s="622">
        <v>109.16</v>
      </c>
      <c r="E13" s="622">
        <v>105.23</v>
      </c>
      <c r="F13" s="622">
        <v>105.14</v>
      </c>
      <c r="G13" s="622">
        <v>99.99</v>
      </c>
    </row>
    <row r="14" spans="1:7" ht="21.9" customHeight="1">
      <c r="A14" s="91"/>
      <c r="B14" s="620" t="s">
        <v>430</v>
      </c>
      <c r="C14" s="621"/>
      <c r="D14" s="622">
        <v>109.69</v>
      </c>
      <c r="E14" s="622">
        <v>101.35</v>
      </c>
      <c r="F14" s="622">
        <v>101.33</v>
      </c>
      <c r="G14" s="622">
        <v>100.04</v>
      </c>
    </row>
    <row r="15" spans="1:7" ht="21.9" customHeight="1">
      <c r="A15" s="91"/>
      <c r="B15" s="620" t="s">
        <v>431</v>
      </c>
      <c r="C15" s="621"/>
      <c r="D15" s="622">
        <v>125.39</v>
      </c>
      <c r="E15" s="622">
        <v>104.27</v>
      </c>
      <c r="F15" s="622">
        <v>105.1</v>
      </c>
      <c r="G15" s="622">
        <v>100.25</v>
      </c>
    </row>
    <row r="16" spans="1:7" ht="21.9" customHeight="1">
      <c r="A16" s="91"/>
      <c r="B16" s="620" t="s">
        <v>432</v>
      </c>
      <c r="C16" s="621"/>
      <c r="D16" s="622">
        <v>105.06</v>
      </c>
      <c r="E16" s="622">
        <v>101.16</v>
      </c>
      <c r="F16" s="622">
        <v>101.2</v>
      </c>
      <c r="G16" s="622">
        <v>100.02</v>
      </c>
    </row>
    <row r="17" spans="1:8" ht="21.9" customHeight="1">
      <c r="A17" s="91"/>
      <c r="B17" s="620" t="s">
        <v>433</v>
      </c>
      <c r="C17" s="621"/>
      <c r="D17" s="622">
        <v>231.44</v>
      </c>
      <c r="E17" s="622">
        <v>108.89</v>
      </c>
      <c r="F17" s="622">
        <v>102.81</v>
      </c>
      <c r="G17" s="622">
        <v>100.02</v>
      </c>
    </row>
    <row r="18" spans="1:8" ht="21.9" customHeight="1">
      <c r="A18" s="91"/>
      <c r="B18" s="620"/>
      <c r="C18" s="621" t="s">
        <v>434</v>
      </c>
      <c r="D18" s="622">
        <v>284.77999999999997</v>
      </c>
      <c r="E18" s="622">
        <v>110.94</v>
      </c>
      <c r="F18" s="622">
        <v>103.16</v>
      </c>
      <c r="G18" s="622">
        <v>100</v>
      </c>
    </row>
    <row r="19" spans="1:8" ht="21.9" customHeight="1">
      <c r="A19" s="91"/>
      <c r="B19" s="620" t="s">
        <v>435</v>
      </c>
      <c r="C19" s="621"/>
      <c r="D19" s="622">
        <v>89.02</v>
      </c>
      <c r="E19" s="622">
        <v>96.87</v>
      </c>
      <c r="F19" s="622">
        <v>102.94</v>
      </c>
      <c r="G19" s="622">
        <v>99.16</v>
      </c>
    </row>
    <row r="20" spans="1:8" ht="21.9" customHeight="1">
      <c r="A20" s="91"/>
      <c r="B20" s="620" t="s">
        <v>436</v>
      </c>
      <c r="C20" s="621"/>
      <c r="D20" s="622">
        <v>92.96</v>
      </c>
      <c r="E20" s="622">
        <v>99.77</v>
      </c>
      <c r="F20" s="622">
        <v>99.71</v>
      </c>
      <c r="G20" s="622">
        <v>100</v>
      </c>
      <c r="H20" s="94"/>
    </row>
    <row r="21" spans="1:8" ht="21.9" customHeight="1">
      <c r="A21" s="91"/>
      <c r="B21" s="620" t="s">
        <v>437</v>
      </c>
      <c r="C21" s="621"/>
      <c r="D21" s="622">
        <v>128.79</v>
      </c>
      <c r="E21" s="622">
        <v>102.69</v>
      </c>
      <c r="F21" s="622">
        <v>102.68</v>
      </c>
      <c r="G21" s="622">
        <v>100</v>
      </c>
    </row>
    <row r="22" spans="1:8" ht="21.9" customHeight="1">
      <c r="A22" s="91"/>
      <c r="B22" s="620"/>
      <c r="C22" s="621" t="s">
        <v>438</v>
      </c>
      <c r="D22" s="622">
        <v>134.19999999999999</v>
      </c>
      <c r="E22" s="622">
        <v>102.54</v>
      </c>
      <c r="F22" s="622">
        <v>102.54</v>
      </c>
      <c r="G22" s="622">
        <v>100</v>
      </c>
    </row>
    <row r="23" spans="1:8" ht="21.9" customHeight="1">
      <c r="A23" s="91"/>
      <c r="B23" s="620" t="s">
        <v>439</v>
      </c>
      <c r="C23" s="621"/>
      <c r="D23" s="622">
        <v>113.48</v>
      </c>
      <c r="E23" s="622">
        <v>100.24</v>
      </c>
      <c r="F23" s="622">
        <v>100.4</v>
      </c>
      <c r="G23" s="622">
        <v>101.17</v>
      </c>
    </row>
    <row r="24" spans="1:8" ht="21.9" customHeight="1">
      <c r="A24" s="91"/>
      <c r="B24" s="620" t="s">
        <v>440</v>
      </c>
      <c r="C24" s="621"/>
      <c r="D24" s="622">
        <v>112.47</v>
      </c>
      <c r="E24" s="622">
        <v>102.87</v>
      </c>
      <c r="F24" s="622">
        <v>102.71</v>
      </c>
      <c r="G24" s="622">
        <v>100.4</v>
      </c>
    </row>
    <row r="25" spans="1:8" ht="35.1" customHeight="1">
      <c r="A25" s="624" t="s">
        <v>441</v>
      </c>
      <c r="B25" s="620"/>
      <c r="C25" s="621"/>
      <c r="D25" s="619">
        <v>125.19</v>
      </c>
      <c r="E25" s="619">
        <v>117.44</v>
      </c>
      <c r="F25" s="619">
        <v>117.54</v>
      </c>
      <c r="G25" s="619">
        <v>99.67</v>
      </c>
      <c r="H25" s="93"/>
    </row>
    <row r="26" spans="1:8" ht="35.1" customHeight="1">
      <c r="A26" s="660" t="s">
        <v>442</v>
      </c>
      <c r="B26" s="660"/>
      <c r="C26" s="660"/>
      <c r="D26" s="619">
        <v>106.47</v>
      </c>
      <c r="E26" s="619">
        <v>96.47</v>
      </c>
      <c r="F26" s="619">
        <v>96.45</v>
      </c>
      <c r="G26" s="619">
        <v>97.58</v>
      </c>
    </row>
    <row r="27" spans="1:8" ht="12.75" customHeight="1">
      <c r="A27" s="282"/>
      <c r="B27" s="282"/>
      <c r="C27" s="282"/>
      <c r="D27" s="282"/>
      <c r="E27" s="282"/>
      <c r="F27" s="282"/>
      <c r="G27" s="282"/>
    </row>
    <row r="28" spans="1:8" ht="5.0999999999999996" customHeight="1">
      <c r="A28" s="170"/>
      <c r="B28" s="170"/>
      <c r="C28" s="170"/>
      <c r="D28" s="170"/>
      <c r="E28" s="170"/>
      <c r="F28" s="170"/>
      <c r="G28" s="170"/>
    </row>
    <row r="29" spans="1:8" ht="21.9" customHeight="1"/>
    <row r="30" spans="1:8" ht="21.9" customHeight="1"/>
    <row r="31" spans="1:8" ht="5.0999999999999996" customHeight="1"/>
    <row r="32" spans="1:8" ht="20.100000000000001" customHeight="1"/>
  </sheetData>
  <mergeCells count="2">
    <mergeCell ref="D4:G4"/>
    <mergeCell ref="A26:C26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workbookViewId="0">
      <selection activeCell="A43" sqref="A43"/>
    </sheetView>
  </sheetViews>
  <sheetFormatPr defaultColWidth="8.19921875" defaultRowHeight="13.2"/>
  <cols>
    <col min="1" max="1" width="2.59765625" style="185" customWidth="1"/>
    <col min="2" max="2" width="27.59765625" style="185" customWidth="1"/>
    <col min="3" max="5" width="9.59765625" style="185" customWidth="1"/>
    <col min="6" max="7" width="11.59765625" style="185" customWidth="1"/>
    <col min="8" max="8" width="8.19921875" style="185"/>
    <col min="9" max="9" width="20.09765625" style="185" customWidth="1"/>
    <col min="10" max="10" width="12.3984375" style="185" customWidth="1"/>
    <col min="11" max="11" width="10.59765625" style="185" customWidth="1"/>
    <col min="12" max="12" width="11.5" style="185" customWidth="1"/>
    <col min="13" max="13" width="10.59765625" style="185" customWidth="1"/>
    <col min="14" max="16384" width="8.19921875" style="185"/>
  </cols>
  <sheetData>
    <row r="1" spans="1:15" s="189" customFormat="1" ht="20.100000000000001" customHeight="1">
      <c r="A1" s="190" t="s">
        <v>407</v>
      </c>
      <c r="I1" s="185"/>
      <c r="J1" s="185"/>
      <c r="K1" s="185"/>
      <c r="L1" s="185"/>
      <c r="M1" s="185"/>
      <c r="N1" s="185"/>
      <c r="O1" s="185"/>
    </row>
    <row r="2" spans="1:15" s="189" customFormat="1" ht="20.100000000000001" customHeight="1">
      <c r="A2" s="475" t="s">
        <v>316</v>
      </c>
      <c r="I2" s="185"/>
      <c r="J2" s="185"/>
      <c r="K2" s="185"/>
      <c r="L2" s="185"/>
      <c r="M2" s="185"/>
      <c r="N2" s="185"/>
      <c r="O2" s="185"/>
    </row>
    <row r="3" spans="1:15" s="189" customFormat="1" ht="25.5" customHeight="1">
      <c r="A3" s="190"/>
      <c r="I3" s="185"/>
      <c r="J3" s="185"/>
      <c r="K3" s="185"/>
      <c r="L3" s="185"/>
      <c r="M3" s="185"/>
      <c r="N3" s="185"/>
      <c r="O3" s="185"/>
    </row>
    <row r="4" spans="1:15" s="189" customFormat="1" ht="19.5" customHeight="1">
      <c r="A4" s="191"/>
      <c r="B4" s="191"/>
      <c r="G4" s="158" t="s">
        <v>62</v>
      </c>
      <c r="I4" s="185"/>
      <c r="J4" s="185"/>
      <c r="K4" s="185"/>
      <c r="L4" s="185"/>
      <c r="M4" s="185"/>
      <c r="N4" s="185"/>
      <c r="O4" s="185"/>
    </row>
    <row r="5" spans="1:15" s="76" customFormat="1" ht="18" customHeight="1">
      <c r="C5" s="163" t="s">
        <v>2</v>
      </c>
      <c r="D5" s="163" t="s">
        <v>15</v>
      </c>
      <c r="E5" s="163" t="s">
        <v>15</v>
      </c>
      <c r="F5" s="47" t="s">
        <v>23</v>
      </c>
      <c r="G5" s="47" t="s">
        <v>315</v>
      </c>
      <c r="H5" s="78"/>
      <c r="I5" s="185"/>
      <c r="J5" s="185"/>
      <c r="K5" s="185"/>
      <c r="L5" s="185"/>
      <c r="M5" s="185"/>
      <c r="N5" s="185"/>
      <c r="O5" s="185"/>
    </row>
    <row r="6" spans="1:15" s="76" customFormat="1" ht="18" customHeight="1">
      <c r="C6" s="165" t="s">
        <v>311</v>
      </c>
      <c r="D6" s="165" t="s">
        <v>312</v>
      </c>
      <c r="E6" s="165" t="s">
        <v>313</v>
      </c>
      <c r="F6" s="50" t="s">
        <v>84</v>
      </c>
      <c r="G6" s="50" t="s">
        <v>84</v>
      </c>
      <c r="H6" s="78"/>
      <c r="I6" s="185"/>
      <c r="J6" s="185"/>
      <c r="K6" s="185"/>
      <c r="L6" s="185"/>
      <c r="M6" s="185"/>
      <c r="N6" s="185"/>
      <c r="O6" s="185"/>
    </row>
    <row r="7" spans="1:15" s="76" customFormat="1" ht="18" customHeight="1">
      <c r="C7" s="165" t="s">
        <v>17</v>
      </c>
      <c r="D7" s="165" t="s">
        <v>17</v>
      </c>
      <c r="E7" s="165" t="s">
        <v>314</v>
      </c>
      <c r="F7" s="50" t="s">
        <v>6</v>
      </c>
      <c r="G7" s="50" t="s">
        <v>6</v>
      </c>
      <c r="H7" s="78"/>
      <c r="I7" s="185"/>
      <c r="J7" s="185"/>
      <c r="K7" s="185"/>
      <c r="L7" s="185"/>
      <c r="M7" s="185"/>
      <c r="N7" s="185"/>
      <c r="O7" s="185"/>
    </row>
    <row r="8" spans="1:15" s="76" customFormat="1" ht="18" customHeight="1">
      <c r="C8" s="164">
        <v>2019</v>
      </c>
      <c r="D8" s="164">
        <v>2019</v>
      </c>
      <c r="E8" s="164">
        <v>2019</v>
      </c>
      <c r="F8" s="51" t="s">
        <v>44</v>
      </c>
      <c r="G8" s="51" t="s">
        <v>44</v>
      </c>
      <c r="H8" s="78"/>
      <c r="I8" s="185"/>
      <c r="J8" s="185"/>
      <c r="K8" s="185"/>
      <c r="L8" s="185"/>
      <c r="M8" s="185"/>
      <c r="N8" s="185"/>
      <c r="O8" s="185"/>
    </row>
    <row r="9" spans="1:15" ht="19.5" customHeight="1">
      <c r="A9" s="76"/>
      <c r="B9" s="76"/>
    </row>
    <row r="10" spans="1:15" ht="20.100000000000001" customHeight="1">
      <c r="A10" s="188" t="s">
        <v>82</v>
      </c>
      <c r="C10" s="471">
        <f>+C11+C16+C21</f>
        <v>465826</v>
      </c>
      <c r="D10" s="471">
        <f t="shared" ref="D10:E10" si="0">+D11+D16+D21</f>
        <v>468075</v>
      </c>
      <c r="E10" s="471">
        <f t="shared" si="0"/>
        <v>5366832.8099999996</v>
      </c>
      <c r="F10" s="472">
        <v>112.1</v>
      </c>
      <c r="G10" s="472">
        <v>111.54</v>
      </c>
    </row>
    <row r="11" spans="1:15" ht="20.100000000000001" customHeight="1">
      <c r="A11" s="186" t="s">
        <v>81</v>
      </c>
      <c r="C11" s="471">
        <f>SUM(C12:C15)</f>
        <v>183058</v>
      </c>
      <c r="D11" s="471">
        <f t="shared" ref="D11:E11" si="1">SUM(D12:D15)</f>
        <v>183365</v>
      </c>
      <c r="E11" s="471">
        <f t="shared" si="1"/>
        <v>2126348.2599999998</v>
      </c>
      <c r="F11" s="472">
        <v>111.51</v>
      </c>
      <c r="G11" s="472">
        <v>111.67</v>
      </c>
    </row>
    <row r="12" spans="1:15" ht="20.100000000000001" customHeight="1">
      <c r="B12" s="187" t="s">
        <v>28</v>
      </c>
      <c r="C12" s="473">
        <v>166530</v>
      </c>
      <c r="D12" s="473">
        <v>167600</v>
      </c>
      <c r="E12" s="473">
        <v>1902513.88</v>
      </c>
      <c r="F12" s="474">
        <v>112.63</v>
      </c>
      <c r="G12" s="474">
        <v>111.19</v>
      </c>
    </row>
    <row r="13" spans="1:15" ht="20.100000000000001" customHeight="1">
      <c r="B13" s="187" t="s">
        <v>27</v>
      </c>
      <c r="C13" s="473"/>
      <c r="D13" s="473"/>
      <c r="E13" s="473"/>
      <c r="F13" s="474"/>
      <c r="G13" s="474"/>
    </row>
    <row r="14" spans="1:15" ht="20.100000000000001" customHeight="1">
      <c r="B14" s="187" t="s">
        <v>63</v>
      </c>
      <c r="C14" s="473">
        <v>16528</v>
      </c>
      <c r="D14" s="473">
        <v>15765</v>
      </c>
      <c r="E14" s="473">
        <v>223834.38</v>
      </c>
      <c r="F14" s="474">
        <v>100.84</v>
      </c>
      <c r="G14" s="474">
        <v>115.94</v>
      </c>
    </row>
    <row r="15" spans="1:15" ht="20.100000000000001" customHeight="1">
      <c r="B15" s="187" t="s">
        <v>79</v>
      </c>
      <c r="C15" s="473"/>
      <c r="D15" s="473"/>
      <c r="E15" s="473"/>
      <c r="F15" s="474"/>
      <c r="G15" s="474"/>
    </row>
    <row r="16" spans="1:15" ht="20.100000000000001" customHeight="1">
      <c r="A16" s="186" t="s">
        <v>80</v>
      </c>
      <c r="C16" s="471">
        <f>SUM(C17:C20)</f>
        <v>261368</v>
      </c>
      <c r="D16" s="471">
        <f t="shared" ref="D16:E16" si="2">SUM(D17:D20)</f>
        <v>263280</v>
      </c>
      <c r="E16" s="471">
        <f t="shared" si="2"/>
        <v>2993920.67</v>
      </c>
      <c r="F16" s="472">
        <v>112.71</v>
      </c>
      <c r="G16" s="472">
        <v>111.63</v>
      </c>
    </row>
    <row r="17" spans="1:7" ht="20.100000000000001" customHeight="1">
      <c r="A17" s="187"/>
      <c r="B17" s="187" t="s">
        <v>28</v>
      </c>
      <c r="C17" s="473">
        <v>107959</v>
      </c>
      <c r="D17" s="473">
        <v>108410</v>
      </c>
      <c r="E17" s="473">
        <v>1246425.67</v>
      </c>
      <c r="F17" s="474">
        <v>111.78</v>
      </c>
      <c r="G17" s="474">
        <v>112.1</v>
      </c>
    </row>
    <row r="18" spans="1:7" ht="20.100000000000001" customHeight="1">
      <c r="A18" s="187"/>
      <c r="B18" s="187" t="s">
        <v>27</v>
      </c>
      <c r="C18" s="473"/>
      <c r="D18" s="473"/>
      <c r="E18" s="473"/>
      <c r="F18" s="474"/>
      <c r="G18" s="474"/>
    </row>
    <row r="19" spans="1:7" ht="20.100000000000001" customHeight="1">
      <c r="A19" s="187"/>
      <c r="B19" s="187" t="s">
        <v>63</v>
      </c>
      <c r="C19" s="473">
        <v>153409</v>
      </c>
      <c r="D19" s="473">
        <v>154870</v>
      </c>
      <c r="E19" s="473">
        <v>1747495</v>
      </c>
      <c r="F19" s="474">
        <v>113.38</v>
      </c>
      <c r="G19" s="474">
        <v>111.3</v>
      </c>
    </row>
    <row r="20" spans="1:7" ht="20.100000000000001" customHeight="1">
      <c r="A20" s="187"/>
      <c r="B20" s="187" t="s">
        <v>79</v>
      </c>
      <c r="C20" s="473"/>
      <c r="D20" s="473"/>
      <c r="E20" s="473"/>
      <c r="F20" s="474"/>
      <c r="G20" s="474"/>
    </row>
    <row r="21" spans="1:7" ht="20.100000000000001" customHeight="1">
      <c r="A21" s="186" t="s">
        <v>78</v>
      </c>
      <c r="C21" s="471">
        <f>SUM(C22:C23)</f>
        <v>21400</v>
      </c>
      <c r="D21" s="471">
        <f>SUM(D22:D23)</f>
        <v>21430</v>
      </c>
      <c r="E21" s="471">
        <f>SUM(E22:E23)</f>
        <v>246563.88</v>
      </c>
      <c r="F21" s="472">
        <v>109.82</v>
      </c>
      <c r="G21" s="472">
        <v>109.22</v>
      </c>
    </row>
    <row r="22" spans="1:7" ht="20.100000000000001" customHeight="1">
      <c r="B22" s="186" t="s">
        <v>77</v>
      </c>
      <c r="C22" s="473"/>
      <c r="D22" s="473"/>
      <c r="E22" s="473"/>
      <c r="F22" s="474"/>
      <c r="G22" s="474"/>
    </row>
    <row r="23" spans="1:7" ht="20.100000000000001" customHeight="1">
      <c r="B23" s="186" t="s">
        <v>76</v>
      </c>
      <c r="C23" s="473">
        <v>21400</v>
      </c>
      <c r="D23" s="473">
        <v>21430</v>
      </c>
      <c r="E23" s="473">
        <v>246563.88</v>
      </c>
      <c r="F23" s="474">
        <v>109.82</v>
      </c>
      <c r="G23" s="474">
        <v>109.22</v>
      </c>
    </row>
    <row r="24" spans="1:7" ht="20.100000000000001" customHeight="1">
      <c r="B24" s="186" t="s">
        <v>75</v>
      </c>
    </row>
    <row r="25" spans="1:7" ht="5.0999999999999996" customHeight="1">
      <c r="A25" s="319"/>
      <c r="B25" s="319"/>
      <c r="C25" s="319"/>
      <c r="D25" s="319"/>
      <c r="E25" s="319"/>
      <c r="F25" s="319"/>
      <c r="G25" s="319"/>
    </row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</sheetData>
  <pageMargins left="0.86614173228346458" right="0.47244094488188981" top="0.74803149606299213" bottom="0.51181102362204722" header="0.43307086614173229" footer="0.31496062992125984"/>
  <pageSetup paperSize="9" orientation="portrait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workbookViewId="0">
      <selection activeCell="A43" sqref="A43"/>
    </sheetView>
  </sheetViews>
  <sheetFormatPr defaultColWidth="8.19921875" defaultRowHeight="13.2"/>
  <cols>
    <col min="1" max="1" width="1.69921875" style="185" customWidth="1"/>
    <col min="2" max="2" width="31.59765625" style="185" customWidth="1"/>
    <col min="3" max="4" width="10.69921875" style="185" hidden="1" customWidth="1"/>
    <col min="5" max="6" width="10.69921875" style="185" customWidth="1"/>
    <col min="7" max="8" width="10.69921875" style="185" hidden="1" customWidth="1"/>
    <col min="9" max="9" width="12.19921875" style="185" customWidth="1"/>
    <col min="10" max="10" width="12.8984375" style="185" customWidth="1"/>
    <col min="11" max="11" width="17" style="185" customWidth="1"/>
    <col min="12" max="12" width="20.69921875" style="185" customWidth="1"/>
    <col min="13" max="13" width="12.59765625" style="185" customWidth="1"/>
    <col min="14" max="14" width="12.3984375" style="185" customWidth="1"/>
    <col min="15" max="15" width="12.09765625" style="185" customWidth="1"/>
    <col min="16" max="16" width="12.59765625" style="185" customWidth="1"/>
    <col min="17" max="16384" width="8.19921875" style="185"/>
  </cols>
  <sheetData>
    <row r="1" spans="1:20" s="189" customFormat="1" ht="20.100000000000001" customHeight="1">
      <c r="A1" s="475" t="s">
        <v>408</v>
      </c>
      <c r="L1" s="185"/>
      <c r="M1" s="185"/>
      <c r="N1" s="185"/>
      <c r="O1" s="185"/>
      <c r="P1" s="185"/>
      <c r="Q1" s="185"/>
      <c r="R1" s="185"/>
      <c r="S1" s="185"/>
      <c r="T1" s="185"/>
    </row>
    <row r="2" spans="1:20" s="189" customFormat="1" ht="20.100000000000001" customHeight="1">
      <c r="A2" s="190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189" customFormat="1" ht="19.5" customHeight="1">
      <c r="A3" s="191"/>
      <c r="B3" s="191"/>
      <c r="C3" s="476"/>
      <c r="D3" s="476"/>
      <c r="J3" s="158" t="s">
        <v>62</v>
      </c>
      <c r="L3" s="185"/>
      <c r="M3" s="185"/>
      <c r="N3" s="185"/>
      <c r="O3" s="185"/>
      <c r="P3" s="185"/>
      <c r="Q3" s="185"/>
      <c r="R3" s="185"/>
      <c r="S3" s="185"/>
      <c r="T3" s="185"/>
    </row>
    <row r="4" spans="1:20" s="97" customFormat="1" ht="27" customHeight="1">
      <c r="A4" s="46"/>
      <c r="B4" s="46"/>
      <c r="C4" s="477" t="s">
        <v>2</v>
      </c>
      <c r="D4" s="477" t="s">
        <v>2</v>
      </c>
      <c r="E4" s="138" t="s">
        <v>2</v>
      </c>
      <c r="F4" s="138" t="s">
        <v>15</v>
      </c>
      <c r="G4" s="468"/>
      <c r="H4" s="468"/>
      <c r="I4" s="661" t="s">
        <v>130</v>
      </c>
      <c r="J4" s="661"/>
      <c r="L4" s="185"/>
      <c r="M4" s="185"/>
      <c r="N4" s="185"/>
      <c r="O4" s="185"/>
      <c r="P4" s="185"/>
      <c r="Q4" s="185"/>
      <c r="R4" s="185"/>
      <c r="S4" s="185"/>
      <c r="T4" s="185"/>
    </row>
    <row r="5" spans="1:20" s="97" customFormat="1" ht="20.100000000000001" customHeight="1">
      <c r="A5" s="48"/>
      <c r="B5" s="48"/>
      <c r="C5" s="382" t="s">
        <v>40</v>
      </c>
      <c r="D5" s="382" t="s">
        <v>20</v>
      </c>
      <c r="E5" s="139" t="s">
        <v>317</v>
      </c>
      <c r="F5" s="139" t="s">
        <v>318</v>
      </c>
      <c r="G5" s="382" t="s">
        <v>40</v>
      </c>
      <c r="H5" s="382" t="s">
        <v>20</v>
      </c>
      <c r="I5" s="49" t="s">
        <v>319</v>
      </c>
      <c r="J5" s="49" t="s">
        <v>320</v>
      </c>
      <c r="L5" s="185"/>
      <c r="M5" s="185"/>
      <c r="N5" s="185"/>
      <c r="O5" s="185"/>
      <c r="P5" s="185"/>
      <c r="Q5" s="185"/>
      <c r="R5" s="185"/>
      <c r="S5" s="185"/>
      <c r="T5" s="185"/>
    </row>
    <row r="6" spans="1:20" s="97" customFormat="1" ht="20.100000000000001" customHeight="1">
      <c r="A6" s="48"/>
      <c r="B6" s="48"/>
      <c r="C6" s="383" t="s">
        <v>84</v>
      </c>
      <c r="D6" s="383" t="s">
        <v>84</v>
      </c>
      <c r="E6" s="211" t="s">
        <v>84</v>
      </c>
      <c r="F6" s="211" t="s">
        <v>84</v>
      </c>
      <c r="G6" s="383" t="s">
        <v>84</v>
      </c>
      <c r="H6" s="383" t="s">
        <v>84</v>
      </c>
      <c r="I6" s="211" t="s">
        <v>84</v>
      </c>
      <c r="J6" s="211" t="s">
        <v>84</v>
      </c>
      <c r="L6" s="185"/>
      <c r="M6" s="185"/>
      <c r="N6" s="185"/>
      <c r="O6" s="185"/>
      <c r="P6" s="185"/>
      <c r="Q6" s="185"/>
      <c r="R6" s="185"/>
      <c r="S6" s="185"/>
      <c r="T6" s="185"/>
    </row>
    <row r="7" spans="1:20" ht="21.75" customHeight="1">
      <c r="A7" s="48"/>
      <c r="B7" s="48"/>
      <c r="C7" s="48"/>
      <c r="D7" s="48"/>
    </row>
    <row r="8" spans="1:20" ht="24.9" customHeight="1">
      <c r="A8" s="188" t="s">
        <v>82</v>
      </c>
      <c r="C8" s="471">
        <f>+C9+C14+C19</f>
        <v>1253624.1299999999</v>
      </c>
      <c r="D8" s="471">
        <f t="shared" ref="D8" si="0">+D9+D14+D19</f>
        <v>1320931.98</v>
      </c>
      <c r="E8" s="471">
        <f t="shared" ref="E8:F8" si="1">+E9+E14+E19</f>
        <v>1399004.2000000002</v>
      </c>
      <c r="F8" s="471">
        <f t="shared" si="1"/>
        <v>1393272.5</v>
      </c>
      <c r="G8" s="472">
        <v>111.39</v>
      </c>
      <c r="H8" s="472">
        <v>111.04</v>
      </c>
      <c r="I8" s="472">
        <v>111.92</v>
      </c>
      <c r="J8" s="472">
        <v>111.82</v>
      </c>
    </row>
    <row r="9" spans="1:20" ht="24.9" customHeight="1">
      <c r="A9" s="406" t="s">
        <v>81</v>
      </c>
      <c r="C9" s="471">
        <f>+SUM(C10:C13)</f>
        <v>500190.33</v>
      </c>
      <c r="D9" s="471">
        <f t="shared" ref="D9" si="2">+SUM(D10:D13)</f>
        <v>522175.93</v>
      </c>
      <c r="E9" s="471">
        <f t="shared" ref="E9:F9" si="3">+SUM(E10:E13)</f>
        <v>556468.9</v>
      </c>
      <c r="F9" s="471">
        <f t="shared" si="3"/>
        <v>547513.1</v>
      </c>
      <c r="G9" s="472">
        <v>110.61</v>
      </c>
      <c r="H9" s="472">
        <v>112.62</v>
      </c>
      <c r="I9" s="472">
        <v>111.97</v>
      </c>
      <c r="J9" s="472">
        <v>111.45</v>
      </c>
    </row>
    <row r="10" spans="1:20" ht="20.100000000000001" customHeight="1">
      <c r="B10" s="187" t="s">
        <v>28</v>
      </c>
      <c r="C10" s="473">
        <v>441114.4</v>
      </c>
      <c r="D10" s="473">
        <v>461295.48</v>
      </c>
      <c r="E10" s="473">
        <v>501298.9</v>
      </c>
      <c r="F10" s="473">
        <v>498805.1</v>
      </c>
      <c r="G10" s="474">
        <v>110.24</v>
      </c>
      <c r="H10" s="474">
        <v>110.87</v>
      </c>
      <c r="I10" s="474">
        <v>111.34</v>
      </c>
      <c r="J10" s="474">
        <v>112.2</v>
      </c>
    </row>
    <row r="11" spans="1:20" ht="20.100000000000001" customHeight="1">
      <c r="B11" s="187" t="s">
        <v>27</v>
      </c>
      <c r="C11" s="473"/>
      <c r="D11" s="473"/>
      <c r="E11" s="473"/>
      <c r="F11" s="473"/>
      <c r="G11" s="474"/>
      <c r="H11" s="474"/>
      <c r="I11" s="474"/>
      <c r="J11" s="474"/>
    </row>
    <row r="12" spans="1:20" ht="20.100000000000001" customHeight="1">
      <c r="B12" s="187" t="s">
        <v>63</v>
      </c>
      <c r="C12" s="473">
        <v>59075.93</v>
      </c>
      <c r="D12" s="473">
        <v>60880.45</v>
      </c>
      <c r="E12" s="473">
        <v>55170</v>
      </c>
      <c r="F12" s="473">
        <v>48708</v>
      </c>
      <c r="G12" s="474">
        <v>113.49</v>
      </c>
      <c r="H12" s="474">
        <v>127.99</v>
      </c>
      <c r="I12" s="474">
        <v>118</v>
      </c>
      <c r="J12" s="474">
        <v>104.33</v>
      </c>
    </row>
    <row r="13" spans="1:20" ht="20.100000000000001" customHeight="1">
      <c r="B13" s="187" t="s">
        <v>79</v>
      </c>
      <c r="C13" s="473">
        <v>0</v>
      </c>
      <c r="D13" s="473">
        <v>0</v>
      </c>
      <c r="E13" s="473"/>
      <c r="F13" s="473"/>
      <c r="G13" s="474"/>
      <c r="H13" s="474"/>
      <c r="I13" s="474"/>
      <c r="J13" s="474"/>
    </row>
    <row r="14" spans="1:20" ht="24.9" customHeight="1">
      <c r="A14" s="406" t="s">
        <v>80</v>
      </c>
      <c r="C14" s="471">
        <f>SUM(C15:C18)</f>
        <v>695013.92</v>
      </c>
      <c r="D14" s="471">
        <f t="shared" ref="D14" si="4">SUM(D15:D18)</f>
        <v>738712.05</v>
      </c>
      <c r="E14" s="471">
        <f t="shared" ref="E14:F14" si="5">SUM(E15:E18)</f>
        <v>778615.3</v>
      </c>
      <c r="F14" s="471">
        <f t="shared" si="5"/>
        <v>781579.39999999991</v>
      </c>
      <c r="G14" s="472">
        <v>111.6</v>
      </c>
      <c r="H14" s="472">
        <v>110.63</v>
      </c>
      <c r="I14" s="472">
        <v>112.06</v>
      </c>
      <c r="J14" s="472">
        <v>112.2</v>
      </c>
    </row>
    <row r="15" spans="1:20" ht="20.100000000000001" customHeight="1">
      <c r="A15" s="187"/>
      <c r="B15" s="187" t="s">
        <v>28</v>
      </c>
      <c r="C15" s="473">
        <v>292071.52</v>
      </c>
      <c r="D15" s="473">
        <v>307496.84999999998</v>
      </c>
      <c r="E15" s="473">
        <v>324371.5</v>
      </c>
      <c r="F15" s="473">
        <v>322485.8</v>
      </c>
      <c r="G15" s="474">
        <v>112.16</v>
      </c>
      <c r="H15" s="474">
        <v>111.56</v>
      </c>
      <c r="I15" s="474">
        <v>112.84</v>
      </c>
      <c r="J15" s="474">
        <v>111.84</v>
      </c>
    </row>
    <row r="16" spans="1:20" ht="20.100000000000001" customHeight="1">
      <c r="A16" s="187"/>
      <c r="B16" s="187" t="s">
        <v>27</v>
      </c>
      <c r="C16" s="473"/>
      <c r="D16" s="473"/>
      <c r="E16" s="473"/>
      <c r="F16" s="473"/>
      <c r="G16" s="474"/>
      <c r="H16" s="474"/>
      <c r="I16" s="474"/>
      <c r="J16" s="474"/>
    </row>
    <row r="17" spans="1:10" ht="20.100000000000001" customHeight="1">
      <c r="A17" s="187"/>
      <c r="B17" s="187" t="s">
        <v>63</v>
      </c>
      <c r="C17" s="473">
        <v>402942.4</v>
      </c>
      <c r="D17" s="473">
        <v>431215.2</v>
      </c>
      <c r="E17" s="473">
        <v>454243.8</v>
      </c>
      <c r="F17" s="473">
        <v>459093.6</v>
      </c>
      <c r="G17" s="474">
        <v>111.19</v>
      </c>
      <c r="H17" s="474">
        <v>109.97</v>
      </c>
      <c r="I17" s="474">
        <v>111.52</v>
      </c>
      <c r="J17" s="474">
        <v>112.45</v>
      </c>
    </row>
    <row r="18" spans="1:10" ht="20.100000000000001" customHeight="1">
      <c r="A18" s="187"/>
      <c r="B18" s="187" t="s">
        <v>79</v>
      </c>
      <c r="C18" s="473">
        <v>0</v>
      </c>
      <c r="D18" s="473">
        <v>0</v>
      </c>
      <c r="E18" s="473"/>
      <c r="F18" s="473"/>
      <c r="G18" s="474"/>
      <c r="H18" s="474"/>
      <c r="I18" s="474"/>
      <c r="J18" s="474"/>
    </row>
    <row r="19" spans="1:10" ht="24.9" customHeight="1">
      <c r="A19" s="406" t="s">
        <v>78</v>
      </c>
      <c r="C19" s="471">
        <f>+SUM(C20:C22)</f>
        <v>58419.88</v>
      </c>
      <c r="D19" s="471">
        <f t="shared" ref="D19" si="6">+SUM(D20:D22)</f>
        <v>60044</v>
      </c>
      <c r="E19" s="471">
        <f t="shared" ref="E19:F19" si="7">+SUM(E20:E22)</f>
        <v>63920</v>
      </c>
      <c r="F19" s="471">
        <f t="shared" si="7"/>
        <v>64180</v>
      </c>
      <c r="G19" s="472">
        <v>118.87</v>
      </c>
      <c r="H19" s="472">
        <v>103.24</v>
      </c>
      <c r="I19" s="472">
        <v>109.71</v>
      </c>
      <c r="J19" s="472">
        <v>112.06</v>
      </c>
    </row>
    <row r="20" spans="1:10" ht="20.100000000000001" customHeight="1">
      <c r="B20" s="186" t="s">
        <v>77</v>
      </c>
      <c r="C20" s="473">
        <v>0</v>
      </c>
      <c r="D20" s="473">
        <v>0</v>
      </c>
      <c r="E20" s="473"/>
      <c r="F20" s="473"/>
      <c r="G20" s="474"/>
      <c r="H20" s="474"/>
      <c r="I20" s="474"/>
      <c r="J20" s="474"/>
    </row>
    <row r="21" spans="1:10" ht="20.100000000000001" customHeight="1">
      <c r="B21" s="186" t="s">
        <v>76</v>
      </c>
      <c r="C21" s="473">
        <v>58419.88</v>
      </c>
      <c r="D21" s="473">
        <v>60044</v>
      </c>
      <c r="E21" s="473">
        <v>63920</v>
      </c>
      <c r="F21" s="473">
        <v>64180</v>
      </c>
      <c r="G21" s="474">
        <v>118.87</v>
      </c>
      <c r="H21" s="474">
        <v>103.24</v>
      </c>
      <c r="I21" s="474">
        <v>109.71</v>
      </c>
      <c r="J21" s="474">
        <v>112.06</v>
      </c>
    </row>
    <row r="22" spans="1:10" ht="20.100000000000001" customHeight="1">
      <c r="B22" s="186" t="s">
        <v>75</v>
      </c>
      <c r="C22" s="186"/>
      <c r="D22" s="186"/>
    </row>
    <row r="23" spans="1:10" ht="20.100000000000001" customHeigh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</row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</sheetData>
  <mergeCells count="1">
    <mergeCell ref="I4:J4"/>
  </mergeCells>
  <pageMargins left="0.86614173228346458" right="0.47244094488188981" top="0.74803149606299213" bottom="0.51181102362204722" header="0.43307086614173229" footer="0.31496062992125984"/>
  <pageSetup paperSize="9" orientation="portrait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6"/>
  <sheetViews>
    <sheetView workbookViewId="0">
      <selection activeCell="A43" sqref="A43"/>
    </sheetView>
  </sheetViews>
  <sheetFormatPr defaultColWidth="7.8984375" defaultRowHeight="14.4"/>
  <cols>
    <col min="1" max="1" width="1.5" style="108" customWidth="1"/>
    <col min="2" max="2" width="30.8984375" style="108" customWidth="1"/>
    <col min="3" max="4" width="8.59765625" style="108" customWidth="1"/>
    <col min="5" max="6" width="10.59765625" style="108" customWidth="1"/>
    <col min="7" max="7" width="11.3984375" style="108" customWidth="1"/>
    <col min="8" max="8" width="8.09765625" style="108" customWidth="1"/>
    <col min="9" max="9" width="8.5" style="108" customWidth="1"/>
    <col min="10" max="10" width="9.19921875" style="108" customWidth="1"/>
    <col min="11" max="11" width="10.3984375" style="108" customWidth="1"/>
    <col min="12" max="12" width="23.69921875" style="108" customWidth="1"/>
    <col min="13" max="13" width="8" style="108" bestFit="1" customWidth="1"/>
    <col min="14" max="14" width="8.09765625" style="108" bestFit="1" customWidth="1"/>
    <col min="15" max="16384" width="7.8984375" style="108"/>
  </cols>
  <sheetData>
    <row r="1" spans="1:11" ht="20.100000000000001" customHeight="1">
      <c r="A1" s="479" t="s">
        <v>409</v>
      </c>
      <c r="B1" s="107"/>
      <c r="C1" s="107"/>
      <c r="D1" s="107"/>
      <c r="E1" s="107"/>
      <c r="F1" s="107"/>
      <c r="G1" s="107"/>
    </row>
    <row r="2" spans="1:11" ht="20.100000000000001" customHeight="1">
      <c r="A2" s="109"/>
      <c r="B2" s="110"/>
      <c r="C2" s="110"/>
      <c r="D2" s="110"/>
      <c r="E2" s="110"/>
      <c r="F2" s="110"/>
      <c r="G2" s="110"/>
    </row>
    <row r="3" spans="1:11" ht="20.100000000000001" customHeight="1">
      <c r="A3" s="111"/>
      <c r="B3" s="112"/>
      <c r="C3" s="112"/>
      <c r="D3" s="112"/>
      <c r="E3" s="112"/>
      <c r="F3" s="112"/>
      <c r="G3" s="149"/>
    </row>
    <row r="4" spans="1:11" ht="20.100000000000001" customHeight="1">
      <c r="A4" s="113"/>
      <c r="B4" s="113"/>
      <c r="C4" s="480" t="s">
        <v>15</v>
      </c>
      <c r="D4" s="480" t="s">
        <v>15</v>
      </c>
      <c r="E4" s="480" t="s">
        <v>321</v>
      </c>
      <c r="F4" s="480" t="s">
        <v>321</v>
      </c>
      <c r="G4" s="480" t="s">
        <v>323</v>
      </c>
    </row>
    <row r="5" spans="1:11" ht="20.100000000000001" customHeight="1">
      <c r="A5" s="114"/>
      <c r="B5" s="114"/>
      <c r="C5" s="148" t="s">
        <v>312</v>
      </c>
      <c r="D5" s="148" t="s">
        <v>313</v>
      </c>
      <c r="E5" s="148" t="s">
        <v>86</v>
      </c>
      <c r="F5" s="148" t="s">
        <v>86</v>
      </c>
      <c r="G5" s="148" t="s">
        <v>324</v>
      </c>
    </row>
    <row r="6" spans="1:11" ht="20.100000000000001" customHeight="1">
      <c r="A6" s="114"/>
      <c r="B6" s="114"/>
      <c r="C6" s="156" t="s">
        <v>17</v>
      </c>
      <c r="D6" s="156" t="s">
        <v>314</v>
      </c>
      <c r="E6" s="156" t="s">
        <v>322</v>
      </c>
      <c r="F6" s="156" t="s">
        <v>22</v>
      </c>
      <c r="G6" s="156" t="s">
        <v>325</v>
      </c>
    </row>
    <row r="7" spans="1:11" ht="20.100000000000001" customHeight="1">
      <c r="A7" s="114"/>
      <c r="B7" s="114"/>
      <c r="C7" s="157">
        <v>2019</v>
      </c>
      <c r="D7" s="157">
        <v>2019</v>
      </c>
      <c r="E7" s="192" t="s">
        <v>87</v>
      </c>
      <c r="F7" s="157" t="s">
        <v>45</v>
      </c>
      <c r="G7" s="157" t="s">
        <v>48</v>
      </c>
      <c r="I7" s="423"/>
    </row>
    <row r="8" spans="1:11" ht="20.100000000000001" customHeight="1">
      <c r="A8" s="114"/>
      <c r="B8" s="114"/>
      <c r="C8" s="115"/>
      <c r="D8" s="115"/>
      <c r="E8" s="116"/>
      <c r="F8" s="116"/>
      <c r="G8" s="117"/>
    </row>
    <row r="9" spans="1:11" ht="20.100000000000001" customHeight="1">
      <c r="A9" s="662" t="s">
        <v>25</v>
      </c>
      <c r="B9" s="662"/>
      <c r="C9" s="118"/>
      <c r="D9" s="118"/>
      <c r="E9" s="119"/>
      <c r="F9" s="119"/>
      <c r="G9" s="120"/>
    </row>
    <row r="10" spans="1:11" ht="20.100000000000001" customHeight="1">
      <c r="A10" s="155" t="s">
        <v>41</v>
      </c>
      <c r="B10" s="159"/>
      <c r="C10" s="417">
        <f>C11+C13</f>
        <v>12010.060000000001</v>
      </c>
      <c r="D10" s="417">
        <f>D11+D13</f>
        <v>146255.32</v>
      </c>
      <c r="E10" s="478">
        <v>99.2</v>
      </c>
      <c r="F10" s="472">
        <v>109.3</v>
      </c>
      <c r="G10" s="472">
        <v>112.61</v>
      </c>
      <c r="K10" s="422"/>
    </row>
    <row r="11" spans="1:11" ht="20.100000000000001" customHeight="1">
      <c r="A11" s="102"/>
      <c r="B11" s="103" t="s">
        <v>28</v>
      </c>
      <c r="C11" s="473">
        <v>8443.52</v>
      </c>
      <c r="D11" s="473">
        <v>97413.16</v>
      </c>
      <c r="E11" s="457">
        <v>100.7</v>
      </c>
      <c r="F11" s="474">
        <v>112.89</v>
      </c>
      <c r="G11" s="474">
        <v>111.18</v>
      </c>
    </row>
    <row r="12" spans="1:11" ht="20.100000000000001" customHeight="1">
      <c r="A12" s="102"/>
      <c r="B12" s="103" t="s">
        <v>27</v>
      </c>
      <c r="C12" s="473"/>
      <c r="D12" s="473"/>
      <c r="E12" s="457"/>
      <c r="F12" s="474"/>
      <c r="G12" s="474"/>
    </row>
    <row r="13" spans="1:11" ht="20.100000000000001" customHeight="1">
      <c r="A13" s="102"/>
      <c r="B13" s="103" t="s">
        <v>63</v>
      </c>
      <c r="C13" s="473">
        <v>3566.54</v>
      </c>
      <c r="D13" s="473">
        <v>48842.16</v>
      </c>
      <c r="E13" s="457">
        <v>95.82</v>
      </c>
      <c r="F13" s="474">
        <v>101.63</v>
      </c>
      <c r="G13" s="474">
        <v>115.59</v>
      </c>
      <c r="K13" s="422"/>
    </row>
    <row r="14" spans="1:11" ht="20.100000000000001" customHeight="1">
      <c r="A14" s="102"/>
      <c r="B14" s="103" t="s">
        <v>29</v>
      </c>
      <c r="C14" s="413"/>
      <c r="D14" s="414"/>
      <c r="E14" s="408"/>
      <c r="F14" s="409"/>
      <c r="G14" s="409"/>
    </row>
    <row r="15" spans="1:11" ht="20.100000000000001" customHeight="1">
      <c r="A15" s="155" t="s">
        <v>42</v>
      </c>
      <c r="B15" s="159"/>
      <c r="C15" s="413"/>
      <c r="D15" s="414"/>
      <c r="E15" s="408"/>
      <c r="F15" s="409"/>
      <c r="G15" s="409"/>
    </row>
    <row r="16" spans="1:11" ht="20.100000000000001" customHeight="1">
      <c r="A16" s="100" t="s">
        <v>26</v>
      </c>
      <c r="B16" s="99"/>
      <c r="C16" s="419">
        <f>C17+C19</f>
        <v>209.89</v>
      </c>
      <c r="D16" s="419">
        <f>D17+D19</f>
        <v>2441.87</v>
      </c>
      <c r="E16" s="478">
        <v>100.44</v>
      </c>
      <c r="F16" s="472">
        <v>113.1</v>
      </c>
      <c r="G16" s="472">
        <v>112.03</v>
      </c>
      <c r="K16" s="422"/>
    </row>
    <row r="17" spans="1:17" ht="20.100000000000001" customHeight="1">
      <c r="A17" s="102"/>
      <c r="B17" s="103" t="s">
        <v>28</v>
      </c>
      <c r="C17" s="474">
        <v>206.35</v>
      </c>
      <c r="D17" s="474">
        <v>2393.21</v>
      </c>
      <c r="E17" s="457">
        <v>100.51</v>
      </c>
      <c r="F17" s="474">
        <v>113.33</v>
      </c>
      <c r="G17" s="474">
        <v>111.97</v>
      </c>
    </row>
    <row r="18" spans="1:17" ht="20.100000000000001" customHeight="1">
      <c r="A18" s="102"/>
      <c r="B18" s="103" t="s">
        <v>27</v>
      </c>
      <c r="C18" s="474"/>
      <c r="D18" s="474"/>
      <c r="E18" s="457"/>
      <c r="F18" s="474"/>
      <c r="G18" s="474"/>
    </row>
    <row r="19" spans="1:17" ht="20.100000000000001" customHeight="1">
      <c r="A19" s="102"/>
      <c r="B19" s="103" t="s">
        <v>63</v>
      </c>
      <c r="C19" s="474">
        <v>3.54</v>
      </c>
      <c r="D19" s="474">
        <v>48.66</v>
      </c>
      <c r="E19" s="457">
        <v>96.24</v>
      </c>
      <c r="F19" s="474">
        <v>100.69</v>
      </c>
      <c r="G19" s="474">
        <v>114.95</v>
      </c>
    </row>
    <row r="20" spans="1:17" ht="20.100000000000001" customHeight="1">
      <c r="A20" s="102"/>
      <c r="B20" s="103" t="s">
        <v>29</v>
      </c>
      <c r="C20" s="413"/>
      <c r="D20" s="413"/>
      <c r="E20" s="407"/>
      <c r="F20" s="410"/>
      <c r="G20" s="410"/>
    </row>
    <row r="21" spans="1:17" ht="20.100000000000001" customHeight="1">
      <c r="A21" s="102"/>
      <c r="B21" s="103"/>
      <c r="C21" s="413"/>
      <c r="D21" s="413"/>
      <c r="E21" s="407"/>
      <c r="F21" s="410"/>
      <c r="G21" s="410"/>
    </row>
    <row r="22" spans="1:17" ht="20.100000000000001" customHeight="1">
      <c r="A22" s="662" t="s">
        <v>30</v>
      </c>
      <c r="B22" s="662"/>
      <c r="C22" s="415"/>
      <c r="D22" s="415"/>
      <c r="E22" s="411"/>
      <c r="F22" s="412"/>
      <c r="G22" s="412"/>
    </row>
    <row r="23" spans="1:17" s="121" customFormat="1" ht="20.100000000000001" customHeight="1">
      <c r="A23" s="155" t="s">
        <v>43</v>
      </c>
      <c r="B23" s="159"/>
      <c r="C23" s="416">
        <f>C24+C26</f>
        <v>3446.5299999999997</v>
      </c>
      <c r="D23" s="416">
        <f>D24+D26</f>
        <v>39303.21</v>
      </c>
      <c r="E23" s="478">
        <v>100.86</v>
      </c>
      <c r="F23" s="472">
        <v>112.61</v>
      </c>
      <c r="G23" s="472">
        <v>111.52</v>
      </c>
      <c r="H23" s="108"/>
      <c r="I23" s="108"/>
      <c r="J23" s="108"/>
      <c r="K23" s="422"/>
      <c r="L23" s="108"/>
      <c r="M23" s="108"/>
      <c r="N23" s="108"/>
      <c r="O23" s="108"/>
      <c r="P23" s="108"/>
      <c r="Q23" s="108"/>
    </row>
    <row r="24" spans="1:17" ht="20.100000000000001" customHeight="1">
      <c r="A24" s="102"/>
      <c r="B24" s="103" t="s">
        <v>28</v>
      </c>
      <c r="C24" s="473">
        <v>917.29</v>
      </c>
      <c r="D24" s="473">
        <v>10658.01</v>
      </c>
      <c r="E24" s="457">
        <v>100.66</v>
      </c>
      <c r="F24" s="474">
        <v>111.25</v>
      </c>
      <c r="G24" s="474">
        <v>112.12</v>
      </c>
    </row>
    <row r="25" spans="1:17" ht="20.100000000000001" customHeight="1">
      <c r="A25" s="102"/>
      <c r="B25" s="103" t="s">
        <v>27</v>
      </c>
      <c r="C25" s="473"/>
      <c r="D25" s="473"/>
      <c r="E25" s="457"/>
      <c r="F25" s="474"/>
      <c r="G25" s="474"/>
    </row>
    <row r="26" spans="1:17" ht="20.100000000000001" customHeight="1">
      <c r="A26" s="102"/>
      <c r="B26" s="103" t="s">
        <v>63</v>
      </c>
      <c r="C26" s="473">
        <v>2529.2399999999998</v>
      </c>
      <c r="D26" s="473">
        <v>28645.200000000001</v>
      </c>
      <c r="E26" s="457">
        <v>100.94</v>
      </c>
      <c r="F26" s="474">
        <v>113.1</v>
      </c>
      <c r="G26" s="474">
        <v>111.29</v>
      </c>
    </row>
    <row r="27" spans="1:17" ht="20.100000000000001" customHeight="1">
      <c r="A27" s="102"/>
      <c r="B27" s="103" t="s">
        <v>29</v>
      </c>
      <c r="C27" s="413"/>
      <c r="D27" s="413"/>
      <c r="E27" s="407"/>
      <c r="F27" s="410"/>
      <c r="G27" s="410"/>
    </row>
    <row r="28" spans="1:17" ht="20.100000000000001" customHeight="1">
      <c r="A28" s="155" t="s">
        <v>134</v>
      </c>
      <c r="B28" s="159"/>
      <c r="C28" s="420">
        <f>C29+C31</f>
        <v>275.34000000000003</v>
      </c>
      <c r="D28" s="420">
        <f>D29+D31</f>
        <v>3128.0299999999997</v>
      </c>
      <c r="E28" s="478">
        <v>100.73</v>
      </c>
      <c r="F28" s="472">
        <v>112.57</v>
      </c>
      <c r="G28" s="472">
        <v>111.98</v>
      </c>
      <c r="K28" s="422"/>
    </row>
    <row r="29" spans="1:17" ht="20.100000000000001" customHeight="1">
      <c r="A29" s="102"/>
      <c r="B29" s="103" t="s">
        <v>28</v>
      </c>
      <c r="C29" s="474">
        <v>72.290000000000006</v>
      </c>
      <c r="D29" s="474">
        <v>846.08</v>
      </c>
      <c r="E29" s="457">
        <v>100.32</v>
      </c>
      <c r="F29" s="474">
        <v>110.67</v>
      </c>
      <c r="G29" s="474">
        <v>112.66</v>
      </c>
      <c r="K29" s="422"/>
    </row>
    <row r="30" spans="1:17" ht="20.100000000000001" customHeight="1">
      <c r="A30" s="102"/>
      <c r="B30" s="103" t="s">
        <v>27</v>
      </c>
      <c r="C30" s="474"/>
      <c r="D30" s="474"/>
      <c r="E30" s="457"/>
      <c r="F30" s="474"/>
      <c r="G30" s="474"/>
    </row>
    <row r="31" spans="1:17" ht="20.100000000000001" customHeight="1">
      <c r="A31" s="102"/>
      <c r="B31" s="103" t="s">
        <v>63</v>
      </c>
      <c r="C31" s="474">
        <v>203.05</v>
      </c>
      <c r="D31" s="474">
        <v>2281.9499999999998</v>
      </c>
      <c r="E31" s="457">
        <v>100.88</v>
      </c>
      <c r="F31" s="474">
        <v>113.27</v>
      </c>
      <c r="G31" s="474">
        <v>111.74</v>
      </c>
    </row>
    <row r="32" spans="1:17" ht="20.100000000000001" customHeight="1">
      <c r="A32" s="102"/>
      <c r="B32" s="103" t="s">
        <v>29</v>
      </c>
      <c r="C32" s="122"/>
      <c r="D32" s="123"/>
      <c r="E32" s="123"/>
      <c r="F32" s="123"/>
      <c r="G32" s="122"/>
    </row>
    <row r="33" spans="1:7" ht="18" customHeight="1">
      <c r="A33" s="320"/>
      <c r="B33" s="320"/>
      <c r="C33" s="320"/>
      <c r="D33" s="321"/>
      <c r="E33" s="321"/>
      <c r="F33" s="321"/>
      <c r="G33" s="320"/>
    </row>
    <row r="34" spans="1:7" ht="18" customHeight="1">
      <c r="A34" s="122"/>
      <c r="B34" s="122"/>
      <c r="C34" s="122"/>
      <c r="D34" s="123"/>
      <c r="E34" s="123"/>
      <c r="F34" s="123"/>
      <c r="G34" s="122"/>
    </row>
    <row r="35" spans="1:7" ht="18" customHeight="1">
      <c r="A35" s="122"/>
      <c r="B35" s="122"/>
      <c r="C35" s="122"/>
      <c r="D35" s="123"/>
      <c r="E35" s="123"/>
      <c r="F35" s="123"/>
      <c r="G35" s="122"/>
    </row>
    <row r="36" spans="1:7" ht="18" customHeight="1">
      <c r="A36" s="122"/>
      <c r="B36" s="122"/>
      <c r="C36" s="122"/>
      <c r="D36" s="123"/>
      <c r="E36" s="123"/>
      <c r="F36" s="123"/>
      <c r="G36" s="122"/>
    </row>
    <row r="37" spans="1:7" ht="18" customHeight="1">
      <c r="A37" s="122"/>
      <c r="B37" s="122"/>
      <c r="C37" s="122"/>
      <c r="D37" s="123"/>
      <c r="E37" s="123"/>
      <c r="F37" s="123"/>
      <c r="G37" s="122"/>
    </row>
    <row r="38" spans="1:7" ht="15">
      <c r="A38" s="122"/>
      <c r="B38" s="122"/>
      <c r="C38" s="122"/>
      <c r="D38" s="123"/>
      <c r="E38" s="123"/>
      <c r="F38" s="123"/>
      <c r="G38" s="122"/>
    </row>
    <row r="39" spans="1:7" ht="15">
      <c r="A39" s="122"/>
      <c r="B39" s="122"/>
      <c r="C39" s="122"/>
      <c r="D39" s="123"/>
      <c r="E39" s="123"/>
      <c r="F39" s="123"/>
      <c r="G39" s="122"/>
    </row>
    <row r="40" spans="1:7" ht="15">
      <c r="A40" s="122"/>
      <c r="B40" s="122"/>
      <c r="C40" s="122"/>
      <c r="D40" s="123"/>
      <c r="E40" s="123"/>
      <c r="F40" s="123"/>
      <c r="G40" s="122"/>
    </row>
    <row r="41" spans="1:7" ht="15">
      <c r="A41" s="122"/>
      <c r="B41" s="122"/>
      <c r="C41" s="122"/>
      <c r="D41" s="123"/>
      <c r="E41" s="123"/>
      <c r="F41" s="123"/>
      <c r="G41" s="122"/>
    </row>
    <row r="42" spans="1:7" ht="15">
      <c r="A42" s="122"/>
      <c r="B42" s="122"/>
      <c r="C42" s="122"/>
      <c r="D42" s="123"/>
      <c r="E42" s="123"/>
      <c r="F42" s="123"/>
      <c r="G42" s="122"/>
    </row>
    <row r="43" spans="1:7" ht="15">
      <c r="A43" s="122"/>
      <c r="B43" s="122"/>
      <c r="C43" s="122"/>
      <c r="D43" s="123"/>
      <c r="E43" s="123"/>
      <c r="F43" s="123"/>
      <c r="G43" s="122"/>
    </row>
    <row r="44" spans="1:7" ht="15">
      <c r="A44" s="122"/>
      <c r="B44" s="122"/>
      <c r="C44" s="122"/>
      <c r="D44" s="123"/>
      <c r="E44" s="123"/>
      <c r="F44" s="123"/>
      <c r="G44" s="122"/>
    </row>
    <row r="45" spans="1:7" ht="15">
      <c r="A45" s="122"/>
      <c r="B45" s="122"/>
      <c r="C45" s="122"/>
      <c r="D45" s="123"/>
      <c r="E45" s="123"/>
      <c r="F45" s="123"/>
      <c r="G45" s="122"/>
    </row>
    <row r="46" spans="1:7" ht="15">
      <c r="A46" s="122"/>
      <c r="B46" s="122"/>
      <c r="C46" s="122"/>
      <c r="D46" s="123"/>
      <c r="E46" s="123"/>
      <c r="F46" s="123"/>
      <c r="G46" s="122"/>
    </row>
    <row r="47" spans="1:7" ht="15">
      <c r="A47" s="122"/>
      <c r="B47" s="122"/>
      <c r="C47" s="122"/>
      <c r="D47" s="123"/>
      <c r="E47" s="123"/>
      <c r="F47" s="123"/>
      <c r="G47" s="122"/>
    </row>
    <row r="48" spans="1:7" ht="15">
      <c r="A48" s="122"/>
      <c r="B48" s="122"/>
      <c r="C48" s="122"/>
      <c r="D48" s="123"/>
      <c r="E48" s="123"/>
      <c r="F48" s="123"/>
      <c r="G48" s="122"/>
    </row>
    <row r="49" spans="1:7" ht="15">
      <c r="A49" s="122"/>
      <c r="B49" s="122"/>
      <c r="C49" s="122"/>
      <c r="D49" s="123"/>
      <c r="E49" s="123"/>
      <c r="F49" s="123"/>
      <c r="G49" s="122"/>
    </row>
    <row r="50" spans="1:7" ht="15">
      <c r="A50" s="122"/>
      <c r="B50" s="122"/>
      <c r="C50" s="122"/>
      <c r="D50" s="123"/>
      <c r="E50" s="123"/>
      <c r="F50" s="123"/>
      <c r="G50" s="122"/>
    </row>
    <row r="51" spans="1:7" ht="15">
      <c r="A51" s="122"/>
      <c r="B51" s="122"/>
      <c r="C51" s="122"/>
      <c r="D51" s="123"/>
      <c r="E51" s="123"/>
      <c r="F51" s="123"/>
      <c r="G51" s="122"/>
    </row>
    <row r="52" spans="1:7" ht="15">
      <c r="A52" s="122"/>
      <c r="B52" s="122"/>
      <c r="C52" s="122"/>
      <c r="D52" s="123"/>
      <c r="E52" s="123"/>
      <c r="F52" s="123"/>
      <c r="G52" s="122"/>
    </row>
    <row r="53" spans="1:7" ht="15">
      <c r="A53" s="122"/>
      <c r="B53" s="122"/>
      <c r="C53" s="122"/>
      <c r="D53" s="123"/>
      <c r="E53" s="123"/>
      <c r="F53" s="123"/>
      <c r="G53" s="122"/>
    </row>
    <row r="54" spans="1:7" ht="15">
      <c r="A54" s="122"/>
      <c r="B54" s="122"/>
      <c r="C54" s="122"/>
      <c r="D54" s="123"/>
      <c r="E54" s="123"/>
      <c r="F54" s="123"/>
      <c r="G54" s="122"/>
    </row>
    <row r="55" spans="1:7" ht="15">
      <c r="A55" s="122"/>
      <c r="B55" s="122"/>
      <c r="C55" s="122"/>
      <c r="D55" s="123"/>
      <c r="E55" s="123"/>
      <c r="F55" s="123"/>
      <c r="G55" s="122"/>
    </row>
    <row r="56" spans="1:7" ht="15">
      <c r="A56" s="122"/>
      <c r="B56" s="122"/>
      <c r="C56" s="122"/>
      <c r="D56" s="123"/>
      <c r="E56" s="123"/>
      <c r="F56" s="123"/>
      <c r="G56" s="122"/>
    </row>
    <row r="57" spans="1:7" ht="15">
      <c r="A57" s="122"/>
      <c r="B57" s="122"/>
      <c r="C57" s="122"/>
      <c r="D57" s="123"/>
      <c r="E57" s="123"/>
      <c r="F57" s="123"/>
      <c r="G57" s="122"/>
    </row>
    <row r="58" spans="1:7" ht="15">
      <c r="A58" s="122"/>
      <c r="B58" s="122"/>
      <c r="C58" s="122"/>
      <c r="D58" s="123"/>
      <c r="E58" s="123"/>
      <c r="F58" s="123"/>
      <c r="G58" s="122"/>
    </row>
    <row r="59" spans="1:7" ht="15">
      <c r="A59" s="122"/>
      <c r="B59" s="122"/>
      <c r="C59" s="122"/>
      <c r="D59" s="123"/>
      <c r="E59" s="123"/>
      <c r="F59" s="123"/>
      <c r="G59" s="122"/>
    </row>
    <row r="60" spans="1:7" ht="15">
      <c r="A60" s="122"/>
      <c r="B60" s="122"/>
      <c r="C60" s="122"/>
      <c r="D60" s="123"/>
      <c r="E60" s="123"/>
      <c r="F60" s="123"/>
      <c r="G60" s="122"/>
    </row>
    <row r="61" spans="1:7" ht="15">
      <c r="A61" s="122"/>
      <c r="B61" s="122"/>
      <c r="C61" s="122"/>
      <c r="D61" s="123"/>
      <c r="E61" s="123"/>
      <c r="F61" s="123"/>
      <c r="G61" s="122"/>
    </row>
    <row r="62" spans="1:7" ht="15">
      <c r="A62" s="122"/>
      <c r="B62" s="122"/>
      <c r="C62" s="122"/>
      <c r="D62" s="123"/>
      <c r="E62" s="123"/>
      <c r="F62" s="123"/>
      <c r="G62" s="122"/>
    </row>
    <row r="63" spans="1:7" ht="15">
      <c r="A63" s="122"/>
      <c r="B63" s="122"/>
      <c r="C63" s="122"/>
      <c r="D63" s="123"/>
      <c r="E63" s="123"/>
      <c r="F63" s="123"/>
      <c r="G63" s="122"/>
    </row>
    <row r="64" spans="1:7" ht="15">
      <c r="A64" s="122"/>
      <c r="B64" s="122"/>
      <c r="C64" s="122"/>
      <c r="D64" s="123"/>
      <c r="E64" s="123"/>
      <c r="F64" s="123"/>
      <c r="G64" s="122"/>
    </row>
    <row r="65" spans="1:7" ht="15">
      <c r="A65" s="122"/>
      <c r="B65" s="122"/>
      <c r="C65" s="122"/>
      <c r="D65" s="123"/>
      <c r="E65" s="123"/>
      <c r="F65" s="123"/>
      <c r="G65" s="122"/>
    </row>
    <row r="66" spans="1:7" ht="15">
      <c r="A66" s="122"/>
      <c r="B66" s="122"/>
      <c r="C66" s="122"/>
      <c r="D66" s="123"/>
      <c r="E66" s="123"/>
      <c r="F66" s="123"/>
      <c r="G66" s="122"/>
    </row>
    <row r="67" spans="1:7" ht="15">
      <c r="A67" s="122"/>
      <c r="B67" s="122"/>
      <c r="C67" s="122"/>
      <c r="D67" s="123"/>
      <c r="E67" s="123"/>
      <c r="F67" s="123"/>
      <c r="G67" s="122"/>
    </row>
    <row r="68" spans="1:7" ht="15">
      <c r="A68" s="122"/>
      <c r="B68" s="122"/>
      <c r="C68" s="122"/>
      <c r="D68" s="123"/>
      <c r="E68" s="123"/>
      <c r="F68" s="123"/>
      <c r="G68" s="122"/>
    </row>
    <row r="69" spans="1:7" ht="15">
      <c r="A69" s="122"/>
      <c r="B69" s="122"/>
      <c r="C69" s="122"/>
      <c r="D69" s="123"/>
      <c r="E69" s="123"/>
      <c r="F69" s="123"/>
      <c r="G69" s="122"/>
    </row>
    <row r="70" spans="1:7" ht="15">
      <c r="A70" s="122"/>
      <c r="B70" s="122"/>
      <c r="C70" s="122"/>
      <c r="D70" s="123"/>
      <c r="E70" s="123"/>
      <c r="F70" s="123"/>
      <c r="G70" s="122"/>
    </row>
    <row r="71" spans="1:7" ht="15">
      <c r="A71" s="122"/>
      <c r="B71" s="122"/>
      <c r="C71" s="122"/>
      <c r="D71" s="123"/>
      <c r="E71" s="123"/>
      <c r="F71" s="123"/>
      <c r="G71" s="122"/>
    </row>
    <row r="72" spans="1:7" ht="15">
      <c r="A72" s="122"/>
      <c r="B72" s="122"/>
      <c r="C72" s="122"/>
      <c r="D72" s="123"/>
      <c r="E72" s="123"/>
      <c r="F72" s="123"/>
      <c r="G72" s="122"/>
    </row>
    <row r="73" spans="1:7" ht="15">
      <c r="A73" s="122"/>
      <c r="B73" s="122"/>
      <c r="C73" s="122"/>
      <c r="D73" s="123"/>
      <c r="E73" s="123"/>
      <c r="F73" s="123"/>
      <c r="G73" s="122"/>
    </row>
    <row r="74" spans="1:7" ht="15">
      <c r="A74" s="122"/>
      <c r="B74" s="122"/>
      <c r="C74" s="122"/>
      <c r="D74" s="123"/>
      <c r="E74" s="123"/>
      <c r="F74" s="123"/>
      <c r="G74" s="122"/>
    </row>
    <row r="75" spans="1:7" ht="15">
      <c r="A75" s="122"/>
      <c r="B75" s="122"/>
      <c r="C75" s="122"/>
      <c r="D75" s="123"/>
      <c r="E75" s="123"/>
      <c r="F75" s="123"/>
      <c r="G75" s="122"/>
    </row>
    <row r="76" spans="1:7" ht="15">
      <c r="A76" s="122"/>
      <c r="B76" s="122"/>
      <c r="C76" s="122"/>
      <c r="D76" s="123"/>
      <c r="E76" s="123"/>
      <c r="F76" s="123"/>
      <c r="G76" s="122"/>
    </row>
    <row r="77" spans="1:7" ht="15">
      <c r="A77" s="122"/>
      <c r="B77" s="122"/>
      <c r="C77" s="122"/>
      <c r="D77" s="123"/>
      <c r="E77" s="123"/>
      <c r="F77" s="123"/>
      <c r="G77" s="122"/>
    </row>
    <row r="78" spans="1:7" ht="15">
      <c r="A78" s="122"/>
      <c r="B78" s="122"/>
      <c r="C78" s="122"/>
      <c r="D78" s="123"/>
      <c r="E78" s="123"/>
      <c r="F78" s="123"/>
      <c r="G78" s="122"/>
    </row>
    <row r="79" spans="1:7" ht="15">
      <c r="A79" s="122"/>
      <c r="B79" s="122"/>
      <c r="C79" s="122"/>
      <c r="D79" s="123"/>
      <c r="E79" s="123"/>
      <c r="F79" s="123"/>
      <c r="G79" s="122"/>
    </row>
    <row r="80" spans="1:7" ht="15">
      <c r="A80" s="122"/>
      <c r="B80" s="122"/>
      <c r="C80" s="122"/>
      <c r="D80" s="123"/>
      <c r="E80" s="123"/>
      <c r="F80" s="123"/>
      <c r="G80" s="122"/>
    </row>
    <row r="81" spans="1:7" ht="15">
      <c r="A81" s="122"/>
      <c r="B81" s="122"/>
      <c r="C81" s="122"/>
      <c r="D81" s="123"/>
      <c r="E81" s="123"/>
      <c r="F81" s="123"/>
      <c r="G81" s="122"/>
    </row>
    <row r="82" spans="1:7" ht="15">
      <c r="A82" s="122"/>
      <c r="B82" s="122"/>
      <c r="C82" s="122"/>
      <c r="D82" s="123"/>
      <c r="E82" s="123"/>
      <c r="F82" s="123"/>
      <c r="G82" s="122"/>
    </row>
    <row r="83" spans="1:7" ht="15">
      <c r="A83" s="122"/>
      <c r="B83" s="122"/>
      <c r="C83" s="122"/>
      <c r="D83" s="123"/>
      <c r="E83" s="123"/>
      <c r="F83" s="123"/>
      <c r="G83" s="122"/>
    </row>
    <row r="84" spans="1:7" ht="15">
      <c r="A84" s="122"/>
      <c r="B84" s="122"/>
      <c r="C84" s="122"/>
      <c r="D84" s="123"/>
      <c r="E84" s="123"/>
      <c r="F84" s="123"/>
      <c r="G84" s="122"/>
    </row>
    <row r="85" spans="1:7" ht="15">
      <c r="A85" s="122"/>
      <c r="B85" s="122"/>
      <c r="C85" s="122"/>
      <c r="D85" s="123"/>
      <c r="E85" s="123"/>
      <c r="F85" s="123"/>
      <c r="G85" s="122"/>
    </row>
    <row r="86" spans="1:7" ht="15">
      <c r="A86" s="122"/>
      <c r="B86" s="122"/>
      <c r="C86" s="122"/>
      <c r="D86" s="123"/>
      <c r="E86" s="123"/>
      <c r="F86" s="123"/>
      <c r="G86" s="122"/>
    </row>
    <row r="87" spans="1:7" ht="15">
      <c r="A87" s="122"/>
      <c r="B87" s="122"/>
      <c r="C87" s="122"/>
      <c r="D87" s="123"/>
      <c r="E87" s="123"/>
      <c r="F87" s="123"/>
      <c r="G87" s="122"/>
    </row>
    <row r="88" spans="1:7" ht="15">
      <c r="A88" s="122"/>
      <c r="B88" s="122"/>
      <c r="C88" s="122"/>
      <c r="D88" s="123"/>
      <c r="E88" s="123"/>
      <c r="F88" s="123"/>
      <c r="G88" s="122"/>
    </row>
    <row r="89" spans="1:7" ht="15">
      <c r="A89" s="122"/>
      <c r="B89" s="122"/>
      <c r="C89" s="122"/>
      <c r="D89" s="123"/>
      <c r="E89" s="123"/>
      <c r="F89" s="123"/>
      <c r="G89" s="122"/>
    </row>
    <row r="90" spans="1:7" ht="15">
      <c r="A90" s="122"/>
      <c r="B90" s="122"/>
      <c r="C90" s="122"/>
      <c r="D90" s="123"/>
      <c r="E90" s="123"/>
      <c r="F90" s="123"/>
      <c r="G90" s="122"/>
    </row>
    <row r="91" spans="1:7" ht="15">
      <c r="A91" s="122"/>
      <c r="B91" s="122"/>
      <c r="C91" s="122"/>
      <c r="D91" s="123"/>
      <c r="E91" s="123"/>
      <c r="F91" s="123"/>
      <c r="G91" s="122"/>
    </row>
    <row r="92" spans="1:7" ht="15">
      <c r="A92" s="122"/>
      <c r="B92" s="122"/>
      <c r="C92" s="122"/>
      <c r="D92" s="123"/>
      <c r="E92" s="123"/>
      <c r="F92" s="123"/>
      <c r="G92" s="122"/>
    </row>
    <row r="93" spans="1:7" ht="15">
      <c r="A93" s="122"/>
      <c r="B93" s="122"/>
      <c r="C93" s="122"/>
      <c r="D93" s="123"/>
      <c r="E93" s="123"/>
      <c r="F93" s="123"/>
      <c r="G93" s="122"/>
    </row>
    <row r="94" spans="1:7" ht="15">
      <c r="A94" s="122"/>
      <c r="B94" s="122"/>
      <c r="C94" s="122"/>
      <c r="D94" s="123"/>
      <c r="E94" s="123"/>
      <c r="F94" s="123"/>
      <c r="G94" s="122"/>
    </row>
    <row r="95" spans="1:7" ht="15">
      <c r="A95" s="122"/>
      <c r="B95" s="122"/>
      <c r="C95" s="122"/>
      <c r="D95" s="123"/>
      <c r="E95" s="123"/>
      <c r="F95" s="123"/>
      <c r="G95" s="122"/>
    </row>
    <row r="96" spans="1:7" ht="15">
      <c r="A96" s="122"/>
      <c r="B96" s="122"/>
      <c r="C96" s="122"/>
      <c r="D96" s="123"/>
      <c r="E96" s="123"/>
      <c r="F96" s="123"/>
      <c r="G96" s="122"/>
    </row>
    <row r="97" spans="1:7" ht="15">
      <c r="A97" s="122"/>
      <c r="B97" s="122"/>
      <c r="C97" s="122"/>
      <c r="D97" s="123"/>
      <c r="E97" s="123"/>
      <c r="F97" s="123"/>
      <c r="G97" s="122"/>
    </row>
    <row r="98" spans="1:7" ht="15">
      <c r="A98" s="122"/>
      <c r="B98" s="122"/>
      <c r="C98" s="122"/>
      <c r="D98" s="123"/>
      <c r="E98" s="123"/>
      <c r="F98" s="123"/>
      <c r="G98" s="122"/>
    </row>
    <row r="99" spans="1:7" ht="15">
      <c r="A99" s="122"/>
      <c r="B99" s="122"/>
      <c r="C99" s="122"/>
      <c r="D99" s="123"/>
      <c r="E99" s="123"/>
      <c r="F99" s="123"/>
      <c r="G99" s="122"/>
    </row>
    <row r="100" spans="1:7" ht="15">
      <c r="A100" s="122"/>
      <c r="B100" s="122"/>
      <c r="C100" s="122"/>
      <c r="D100" s="123"/>
      <c r="E100" s="123"/>
      <c r="F100" s="123"/>
      <c r="G100" s="122"/>
    </row>
    <row r="101" spans="1:7" ht="15">
      <c r="A101" s="122"/>
      <c r="B101" s="122"/>
      <c r="C101" s="122"/>
      <c r="D101" s="123"/>
      <c r="E101" s="123"/>
      <c r="F101" s="123"/>
      <c r="G101" s="122"/>
    </row>
    <row r="102" spans="1:7" ht="15">
      <c r="A102" s="122"/>
      <c r="B102" s="122"/>
      <c r="C102" s="122"/>
      <c r="D102" s="123"/>
      <c r="E102" s="123"/>
      <c r="F102" s="123"/>
      <c r="G102" s="122"/>
    </row>
    <row r="103" spans="1:7" ht="15">
      <c r="A103" s="122"/>
      <c r="B103" s="122"/>
      <c r="C103" s="122"/>
      <c r="D103" s="123"/>
      <c r="E103" s="123"/>
      <c r="F103" s="123"/>
      <c r="G103" s="122"/>
    </row>
    <row r="104" spans="1:7" ht="15">
      <c r="A104" s="122"/>
      <c r="B104" s="122"/>
      <c r="C104" s="122"/>
      <c r="D104" s="123"/>
      <c r="E104" s="123"/>
      <c r="F104" s="123"/>
      <c r="G104" s="122"/>
    </row>
    <row r="105" spans="1:7" ht="15">
      <c r="A105" s="122"/>
      <c r="B105" s="122"/>
      <c r="C105" s="122"/>
      <c r="D105" s="123"/>
      <c r="E105" s="123"/>
      <c r="F105" s="123"/>
      <c r="G105" s="122"/>
    </row>
    <row r="106" spans="1:7" ht="15">
      <c r="A106" s="122"/>
      <c r="B106" s="122"/>
      <c r="C106" s="122"/>
      <c r="D106" s="123"/>
      <c r="E106" s="123"/>
      <c r="F106" s="123"/>
      <c r="G106" s="122"/>
    </row>
    <row r="107" spans="1:7" ht="15">
      <c r="A107" s="122"/>
      <c r="B107" s="122"/>
      <c r="C107" s="122"/>
      <c r="D107" s="123"/>
      <c r="E107" s="123"/>
      <c r="F107" s="123"/>
      <c r="G107" s="122"/>
    </row>
    <row r="108" spans="1:7" ht="15">
      <c r="A108" s="122"/>
      <c r="B108" s="122"/>
      <c r="C108" s="122"/>
      <c r="D108" s="123"/>
      <c r="E108" s="123"/>
      <c r="F108" s="123"/>
      <c r="G108" s="122"/>
    </row>
    <row r="109" spans="1:7" ht="15">
      <c r="A109" s="122"/>
      <c r="B109" s="122"/>
      <c r="C109" s="122"/>
      <c r="D109" s="123"/>
      <c r="E109" s="123"/>
      <c r="F109" s="123"/>
      <c r="G109" s="122"/>
    </row>
    <row r="110" spans="1:7" ht="15">
      <c r="A110" s="122"/>
      <c r="B110" s="122"/>
      <c r="C110" s="122"/>
      <c r="D110" s="123"/>
      <c r="E110" s="123"/>
      <c r="F110" s="123"/>
      <c r="G110" s="122"/>
    </row>
    <row r="111" spans="1:7" ht="15">
      <c r="A111" s="122"/>
      <c r="B111" s="122"/>
      <c r="C111" s="122"/>
      <c r="D111" s="123"/>
      <c r="E111" s="123"/>
      <c r="F111" s="123"/>
      <c r="G111" s="122"/>
    </row>
    <row r="112" spans="1:7" ht="15">
      <c r="A112" s="122"/>
      <c r="B112" s="122"/>
      <c r="C112" s="122"/>
      <c r="D112" s="123"/>
      <c r="E112" s="123"/>
      <c r="F112" s="123"/>
      <c r="G112" s="122"/>
    </row>
    <row r="113" spans="1:7" ht="15">
      <c r="A113" s="122"/>
      <c r="B113" s="122"/>
      <c r="C113" s="122"/>
      <c r="D113" s="123"/>
      <c r="E113" s="123"/>
      <c r="F113" s="123"/>
      <c r="G113" s="122"/>
    </row>
    <row r="114" spans="1:7" ht="15">
      <c r="A114" s="122"/>
      <c r="B114" s="122"/>
      <c r="C114" s="122"/>
      <c r="D114" s="123"/>
      <c r="E114" s="123"/>
      <c r="F114" s="123"/>
      <c r="G114" s="122"/>
    </row>
    <row r="115" spans="1:7" ht="15">
      <c r="A115" s="122"/>
      <c r="B115" s="122"/>
      <c r="C115" s="122"/>
      <c r="D115" s="123"/>
      <c r="E115" s="123"/>
      <c r="F115" s="123"/>
      <c r="G115" s="122"/>
    </row>
    <row r="116" spans="1:7" ht="15">
      <c r="A116" s="122"/>
      <c r="B116" s="122"/>
      <c r="C116" s="122"/>
      <c r="D116" s="123"/>
      <c r="E116" s="123"/>
      <c r="F116" s="123"/>
      <c r="G116" s="122"/>
    </row>
    <row r="117" spans="1:7" ht="15">
      <c r="A117" s="122"/>
      <c r="B117" s="122"/>
      <c r="C117" s="122"/>
      <c r="D117" s="123"/>
      <c r="E117" s="123"/>
      <c r="F117" s="123"/>
      <c r="G117" s="122"/>
    </row>
    <row r="118" spans="1:7" ht="15">
      <c r="A118" s="122"/>
      <c r="B118" s="122"/>
      <c r="C118" s="122"/>
      <c r="D118" s="123"/>
      <c r="E118" s="123"/>
      <c r="F118" s="123"/>
      <c r="G118" s="122"/>
    </row>
    <row r="119" spans="1:7" ht="15">
      <c r="A119" s="122"/>
      <c r="B119" s="122"/>
      <c r="C119" s="122"/>
      <c r="D119" s="123"/>
      <c r="E119" s="123"/>
      <c r="F119" s="123"/>
      <c r="G119" s="122"/>
    </row>
    <row r="120" spans="1:7" ht="15">
      <c r="A120" s="122"/>
      <c r="B120" s="122"/>
      <c r="C120" s="122"/>
      <c r="D120" s="123"/>
      <c r="E120" s="123"/>
      <c r="F120" s="123"/>
      <c r="G120" s="122"/>
    </row>
    <row r="121" spans="1:7" ht="15">
      <c r="A121" s="122"/>
      <c r="B121" s="122"/>
      <c r="C121" s="122"/>
      <c r="D121" s="123"/>
      <c r="E121" s="123"/>
      <c r="F121" s="123"/>
      <c r="G121" s="122"/>
    </row>
    <row r="122" spans="1:7" ht="15">
      <c r="A122" s="122"/>
      <c r="B122" s="122"/>
      <c r="C122" s="122"/>
      <c r="D122" s="123"/>
      <c r="E122" s="123"/>
      <c r="F122" s="123"/>
      <c r="G122" s="122"/>
    </row>
    <row r="123" spans="1:7" ht="15">
      <c r="A123" s="122"/>
      <c r="B123" s="122"/>
      <c r="C123" s="122"/>
      <c r="D123" s="123"/>
      <c r="E123" s="123"/>
      <c r="F123" s="123"/>
      <c r="G123" s="122"/>
    </row>
    <row r="124" spans="1:7" ht="15">
      <c r="A124" s="122"/>
      <c r="B124" s="122"/>
      <c r="C124" s="122"/>
      <c r="D124" s="123"/>
      <c r="E124" s="123"/>
      <c r="F124" s="123"/>
      <c r="G124" s="122"/>
    </row>
    <row r="125" spans="1:7" ht="15">
      <c r="A125" s="122"/>
      <c r="B125" s="122"/>
      <c r="C125" s="122"/>
      <c r="D125" s="123"/>
      <c r="E125" s="123"/>
      <c r="F125" s="123"/>
      <c r="G125" s="122"/>
    </row>
    <row r="126" spans="1:7" ht="15">
      <c r="A126" s="122"/>
      <c r="B126" s="122"/>
      <c r="C126" s="122"/>
      <c r="D126" s="123"/>
      <c r="E126" s="123"/>
      <c r="F126" s="123"/>
      <c r="G126" s="122"/>
    </row>
    <row r="127" spans="1:7" ht="15">
      <c r="A127" s="122"/>
      <c r="B127" s="122"/>
      <c r="C127" s="122"/>
      <c r="D127" s="123"/>
      <c r="E127" s="123"/>
      <c r="F127" s="123"/>
      <c r="G127" s="122"/>
    </row>
    <row r="128" spans="1:7" ht="18">
      <c r="A128" s="122"/>
      <c r="B128" s="122"/>
      <c r="C128" s="122"/>
      <c r="D128" s="123"/>
      <c r="E128" s="123"/>
      <c r="F128" s="123"/>
      <c r="G128" s="125"/>
    </row>
    <row r="129" spans="1:7" ht="18">
      <c r="A129" s="125"/>
      <c r="B129" s="125"/>
      <c r="C129" s="125"/>
      <c r="D129" s="124"/>
      <c r="E129" s="124"/>
      <c r="F129" s="124"/>
      <c r="G129" s="125"/>
    </row>
    <row r="130" spans="1:7" ht="18">
      <c r="A130" s="125"/>
      <c r="B130" s="125"/>
      <c r="C130" s="125"/>
      <c r="D130" s="124"/>
      <c r="E130" s="124"/>
      <c r="F130" s="124"/>
      <c r="G130" s="125"/>
    </row>
    <row r="131" spans="1:7" ht="15">
      <c r="D131" s="124"/>
      <c r="E131" s="124"/>
      <c r="F131" s="124"/>
    </row>
    <row r="132" spans="1:7" ht="15">
      <c r="D132" s="124"/>
      <c r="E132" s="124"/>
      <c r="F132" s="124"/>
    </row>
    <row r="133" spans="1:7" ht="15">
      <c r="D133" s="124"/>
      <c r="E133" s="124"/>
      <c r="F133" s="124"/>
    </row>
    <row r="134" spans="1:7" ht="15">
      <c r="D134" s="124"/>
      <c r="E134" s="124"/>
      <c r="F134" s="124"/>
    </row>
    <row r="135" spans="1:7" ht="15">
      <c r="D135" s="124"/>
      <c r="E135" s="124"/>
      <c r="F135" s="124"/>
    </row>
    <row r="136" spans="1:7" ht="15">
      <c r="D136" s="124"/>
      <c r="E136" s="124"/>
      <c r="F136" s="124"/>
    </row>
    <row r="137" spans="1:7" ht="15">
      <c r="D137" s="124"/>
      <c r="E137" s="124"/>
      <c r="F137" s="124"/>
    </row>
    <row r="138" spans="1:7" ht="15">
      <c r="D138" s="124"/>
      <c r="E138" s="124"/>
      <c r="F138" s="124"/>
    </row>
    <row r="139" spans="1:7" ht="15">
      <c r="D139" s="124"/>
      <c r="E139" s="124"/>
      <c r="F139" s="124"/>
    </row>
    <row r="140" spans="1:7" ht="15">
      <c r="D140" s="124"/>
      <c r="E140" s="124"/>
      <c r="F140" s="124"/>
    </row>
    <row r="141" spans="1:7" ht="15">
      <c r="D141" s="124"/>
      <c r="E141" s="124"/>
      <c r="F141" s="124"/>
    </row>
    <row r="142" spans="1:7" ht="15">
      <c r="D142" s="124"/>
      <c r="E142" s="124"/>
      <c r="F142" s="124"/>
    </row>
    <row r="143" spans="1:7" ht="15">
      <c r="D143" s="124"/>
      <c r="E143" s="124"/>
      <c r="F143" s="124"/>
    </row>
    <row r="144" spans="1:7" ht="15">
      <c r="D144" s="124"/>
      <c r="E144" s="124"/>
      <c r="F144" s="124"/>
    </row>
    <row r="145" spans="4:6" ht="15">
      <c r="D145" s="124"/>
      <c r="E145" s="124"/>
      <c r="F145" s="124"/>
    </row>
    <row r="146" spans="4:6" ht="15">
      <c r="D146" s="124"/>
      <c r="E146" s="124"/>
      <c r="F146" s="124"/>
    </row>
    <row r="147" spans="4:6" ht="15">
      <c r="D147" s="124"/>
      <c r="E147" s="124"/>
      <c r="F147" s="124"/>
    </row>
    <row r="148" spans="4:6" ht="15">
      <c r="D148" s="124"/>
      <c r="E148" s="124"/>
      <c r="F148" s="124"/>
    </row>
    <row r="149" spans="4:6" ht="15">
      <c r="D149" s="124"/>
      <c r="E149" s="124"/>
      <c r="F149" s="124"/>
    </row>
    <row r="150" spans="4:6" ht="15">
      <c r="D150" s="124"/>
      <c r="E150" s="124"/>
      <c r="F150" s="124"/>
    </row>
    <row r="151" spans="4:6" ht="15">
      <c r="D151" s="124"/>
      <c r="E151" s="124"/>
      <c r="F151" s="124"/>
    </row>
    <row r="152" spans="4:6" ht="15">
      <c r="D152" s="124"/>
      <c r="E152" s="124"/>
      <c r="F152" s="124"/>
    </row>
    <row r="153" spans="4:6" ht="15">
      <c r="D153" s="124"/>
      <c r="E153" s="124"/>
      <c r="F153" s="124"/>
    </row>
    <row r="154" spans="4:6" ht="15">
      <c r="D154" s="124"/>
      <c r="E154" s="124"/>
      <c r="F154" s="124"/>
    </row>
    <row r="155" spans="4:6" ht="15">
      <c r="D155" s="124"/>
      <c r="E155" s="124"/>
      <c r="F155" s="124"/>
    </row>
    <row r="156" spans="4:6" ht="15">
      <c r="D156" s="124"/>
      <c r="E156" s="124"/>
      <c r="F156" s="124"/>
    </row>
    <row r="157" spans="4:6" ht="15">
      <c r="D157" s="124"/>
      <c r="E157" s="124"/>
      <c r="F157" s="124"/>
    </row>
    <row r="158" spans="4:6" ht="15">
      <c r="D158" s="124"/>
      <c r="E158" s="124"/>
      <c r="F158" s="124"/>
    </row>
    <row r="159" spans="4:6" ht="15">
      <c r="D159" s="124"/>
      <c r="E159" s="124"/>
      <c r="F159" s="124"/>
    </row>
    <row r="160" spans="4:6" ht="15">
      <c r="D160" s="124"/>
      <c r="E160" s="124"/>
      <c r="F160" s="124"/>
    </row>
    <row r="161" spans="4:6" ht="15">
      <c r="D161" s="124"/>
      <c r="E161" s="124"/>
      <c r="F161" s="124"/>
    </row>
    <row r="162" spans="4:6" ht="15">
      <c r="D162" s="124"/>
      <c r="E162" s="124"/>
      <c r="F162" s="124"/>
    </row>
    <row r="163" spans="4:6" ht="15">
      <c r="D163" s="124"/>
      <c r="E163" s="124"/>
      <c r="F163" s="124"/>
    </row>
    <row r="164" spans="4:6" ht="15">
      <c r="D164" s="124"/>
      <c r="E164" s="124"/>
      <c r="F164" s="124"/>
    </row>
    <row r="165" spans="4:6" ht="15">
      <c r="D165" s="124"/>
      <c r="E165" s="124"/>
      <c r="F165" s="124"/>
    </row>
    <row r="166" spans="4:6" ht="15">
      <c r="D166" s="124"/>
      <c r="E166" s="124"/>
      <c r="F166" s="124"/>
    </row>
    <row r="167" spans="4:6" ht="15">
      <c r="D167" s="124"/>
      <c r="E167" s="124"/>
      <c r="F167" s="124"/>
    </row>
    <row r="168" spans="4:6" ht="15">
      <c r="D168" s="124"/>
      <c r="E168" s="124"/>
      <c r="F168" s="124"/>
    </row>
    <row r="169" spans="4:6" ht="15">
      <c r="D169" s="124"/>
      <c r="E169" s="124"/>
      <c r="F169" s="124"/>
    </row>
    <row r="170" spans="4:6" ht="15">
      <c r="D170" s="124"/>
      <c r="E170" s="124"/>
      <c r="F170" s="124"/>
    </row>
    <row r="171" spans="4:6" ht="15">
      <c r="D171" s="124"/>
      <c r="E171" s="124"/>
      <c r="F171" s="124"/>
    </row>
    <row r="172" spans="4:6" ht="15">
      <c r="D172" s="124"/>
      <c r="E172" s="124"/>
      <c r="F172" s="124"/>
    </row>
    <row r="173" spans="4:6" ht="15">
      <c r="D173" s="124"/>
      <c r="E173" s="124"/>
      <c r="F173" s="124"/>
    </row>
    <row r="174" spans="4:6" ht="15">
      <c r="D174" s="124"/>
      <c r="E174" s="124"/>
      <c r="F174" s="124"/>
    </row>
    <row r="175" spans="4:6" ht="15">
      <c r="D175" s="124"/>
      <c r="E175" s="124"/>
      <c r="F175" s="124"/>
    </row>
    <row r="176" spans="4:6" ht="15">
      <c r="D176" s="124"/>
      <c r="E176" s="124"/>
      <c r="F176" s="124"/>
    </row>
  </sheetData>
  <mergeCells count="2">
    <mergeCell ref="A9:B9"/>
    <mergeCell ref="A22:B22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A43" sqref="A43"/>
    </sheetView>
  </sheetViews>
  <sheetFormatPr defaultColWidth="9" defaultRowHeight="15"/>
  <cols>
    <col min="1" max="1" width="1.69921875" style="97" customWidth="1"/>
    <col min="2" max="2" width="31.59765625" style="97" customWidth="1"/>
    <col min="3" max="4" width="10.59765625" style="97" hidden="1" customWidth="1"/>
    <col min="5" max="6" width="11.59765625" style="97" customWidth="1"/>
    <col min="7" max="8" width="11.59765625" style="97" hidden="1" customWidth="1"/>
    <col min="9" max="9" width="11.59765625" style="97" customWidth="1"/>
    <col min="10" max="10" width="12.8984375" style="97" customWidth="1"/>
    <col min="11" max="11" width="4" style="97" customWidth="1"/>
    <col min="12" max="12" width="15.8984375" style="97" customWidth="1"/>
    <col min="13" max="13" width="10.59765625" style="97" customWidth="1"/>
    <col min="14" max="18" width="9" style="97" customWidth="1"/>
    <col min="19" max="16384" width="9" style="97"/>
  </cols>
  <sheetData>
    <row r="1" spans="1:14" ht="20.100000000000001" customHeight="1">
      <c r="A1" s="479" t="s">
        <v>410</v>
      </c>
      <c r="B1" s="96"/>
      <c r="C1" s="96"/>
      <c r="D1" s="96"/>
      <c r="N1" s="429"/>
    </row>
    <row r="2" spans="1:14" ht="20.100000000000001" customHeight="1">
      <c r="A2" s="95"/>
      <c r="B2" s="96"/>
      <c r="C2" s="96"/>
      <c r="D2" s="96"/>
      <c r="N2" s="429"/>
    </row>
    <row r="3" spans="1:14" ht="20.100000000000001" customHeight="1">
      <c r="A3" s="95"/>
      <c r="B3" s="96"/>
      <c r="C3" s="96"/>
      <c r="D3" s="96"/>
      <c r="N3" s="429"/>
    </row>
    <row r="4" spans="1:14" ht="20.100000000000001" customHeight="1">
      <c r="A4" s="46"/>
      <c r="B4" s="46"/>
      <c r="C4" s="477" t="s">
        <v>2</v>
      </c>
      <c r="D4" s="477" t="s">
        <v>15</v>
      </c>
      <c r="E4" s="138" t="s">
        <v>2</v>
      </c>
      <c r="F4" s="138" t="s">
        <v>15</v>
      </c>
      <c r="G4" s="381"/>
      <c r="H4" s="381"/>
      <c r="I4" s="661" t="s">
        <v>130</v>
      </c>
      <c r="J4" s="661"/>
      <c r="N4" s="429"/>
    </row>
    <row r="5" spans="1:14" ht="20.100000000000001" customHeight="1">
      <c r="A5" s="48"/>
      <c r="B5" s="48"/>
      <c r="C5" s="382" t="s">
        <v>40</v>
      </c>
      <c r="D5" s="382" t="s">
        <v>20</v>
      </c>
      <c r="E5" s="139" t="s">
        <v>317</v>
      </c>
      <c r="F5" s="139" t="s">
        <v>318</v>
      </c>
      <c r="G5" s="428" t="s">
        <v>39</v>
      </c>
      <c r="H5" s="428" t="s">
        <v>24</v>
      </c>
      <c r="I5" s="49" t="s">
        <v>319</v>
      </c>
      <c r="J5" s="49" t="s">
        <v>320</v>
      </c>
    </row>
    <row r="6" spans="1:14" ht="20.100000000000001" customHeight="1">
      <c r="A6" s="48"/>
      <c r="B6" s="48"/>
      <c r="C6" s="383" t="s">
        <v>84</v>
      </c>
      <c r="D6" s="383" t="s">
        <v>84</v>
      </c>
      <c r="E6" s="211" t="s">
        <v>84</v>
      </c>
      <c r="F6" s="211" t="s">
        <v>84</v>
      </c>
      <c r="G6" s="383" t="s">
        <v>84</v>
      </c>
      <c r="H6" s="383" t="s">
        <v>84</v>
      </c>
      <c r="I6" s="211" t="s">
        <v>84</v>
      </c>
      <c r="J6" s="211" t="s">
        <v>84</v>
      </c>
    </row>
    <row r="7" spans="1:14" ht="20.100000000000001" customHeight="1">
      <c r="A7" s="48"/>
      <c r="B7" s="48"/>
      <c r="C7" s="48"/>
      <c r="D7" s="48"/>
    </row>
    <row r="8" spans="1:14" ht="20.100000000000001" customHeight="1">
      <c r="A8" s="662" t="s">
        <v>25</v>
      </c>
      <c r="B8" s="662"/>
      <c r="C8" s="469"/>
      <c r="D8" s="469"/>
      <c r="L8" s="483"/>
      <c r="M8" s="483"/>
    </row>
    <row r="9" spans="1:14" ht="20.100000000000001" customHeight="1">
      <c r="A9" s="155" t="s">
        <v>41</v>
      </c>
      <c r="B9" s="166"/>
      <c r="C9" s="427">
        <f>C10+C12</f>
        <v>36520.57</v>
      </c>
      <c r="D9" s="427">
        <f>D10+D12</f>
        <v>36010.43</v>
      </c>
      <c r="E9" s="427">
        <f>E10+E12</f>
        <v>37590.759999999995</v>
      </c>
      <c r="F9" s="427">
        <f>F10+F12</f>
        <v>36133.56</v>
      </c>
      <c r="G9" s="430">
        <v>111.65</v>
      </c>
      <c r="H9" s="433">
        <v>115</v>
      </c>
      <c r="I9" s="431">
        <v>113.8</v>
      </c>
      <c r="J9" s="433">
        <v>110.09</v>
      </c>
      <c r="L9" s="483"/>
      <c r="M9" s="483"/>
    </row>
    <row r="10" spans="1:14" ht="20.100000000000001" customHeight="1">
      <c r="A10" s="102"/>
      <c r="B10" s="103" t="s">
        <v>28</v>
      </c>
      <c r="C10" s="481">
        <v>23296.14</v>
      </c>
      <c r="D10" s="481">
        <v>23277.3</v>
      </c>
      <c r="E10" s="481">
        <v>25691.26</v>
      </c>
      <c r="F10" s="481">
        <v>25148.46</v>
      </c>
      <c r="G10" s="425">
        <v>110.67</v>
      </c>
      <c r="H10" s="425">
        <v>109.08</v>
      </c>
      <c r="I10" s="481">
        <v>112.26</v>
      </c>
      <c r="J10" s="482">
        <v>112.54</v>
      </c>
      <c r="L10" s="483"/>
      <c r="M10" s="483"/>
    </row>
    <row r="11" spans="1:14" ht="20.100000000000001" customHeight="1">
      <c r="A11" s="102"/>
      <c r="B11" s="103" t="s">
        <v>27</v>
      </c>
      <c r="C11" s="481"/>
      <c r="D11" s="481"/>
      <c r="E11" s="481"/>
      <c r="F11" s="481"/>
      <c r="G11" s="425"/>
      <c r="H11" s="425"/>
      <c r="I11" s="481"/>
      <c r="J11" s="482"/>
    </row>
    <row r="12" spans="1:14" ht="20.100000000000001" customHeight="1">
      <c r="A12" s="102"/>
      <c r="B12" s="103" t="s">
        <v>63</v>
      </c>
      <c r="C12" s="481">
        <v>13224.43</v>
      </c>
      <c r="D12" s="481">
        <v>12733.13</v>
      </c>
      <c r="E12" s="481">
        <v>11899.5</v>
      </c>
      <c r="F12" s="481">
        <v>10985.1</v>
      </c>
      <c r="G12" s="425">
        <v>113.43</v>
      </c>
      <c r="H12" s="425">
        <v>127.67</v>
      </c>
      <c r="I12" s="481">
        <v>117.27</v>
      </c>
      <c r="J12" s="482">
        <v>104.86</v>
      </c>
      <c r="L12" s="483"/>
      <c r="M12" s="483"/>
    </row>
    <row r="13" spans="1:14" ht="20.100000000000001" customHeight="1">
      <c r="A13" s="102"/>
      <c r="B13" s="103" t="s">
        <v>29</v>
      </c>
    </row>
    <row r="14" spans="1:14" ht="20.100000000000001" customHeight="1">
      <c r="A14" s="155" t="s">
        <v>42</v>
      </c>
      <c r="B14" s="166"/>
      <c r="L14" s="483"/>
      <c r="M14" s="483"/>
    </row>
    <row r="15" spans="1:14" ht="20.100000000000001" customHeight="1">
      <c r="A15" s="100" t="s">
        <v>26</v>
      </c>
      <c r="B15" s="99"/>
      <c r="C15" s="427">
        <f>C16+C18</f>
        <v>570.09</v>
      </c>
      <c r="D15" s="427">
        <f>D16+D18</f>
        <v>571.02</v>
      </c>
      <c r="E15" s="427">
        <f>E16+E18</f>
        <v>636.79</v>
      </c>
      <c r="F15" s="427">
        <f>F16+F18</f>
        <v>625.97</v>
      </c>
      <c r="G15" s="430">
        <v>110.84</v>
      </c>
      <c r="H15" s="430">
        <v>111.64</v>
      </c>
      <c r="I15" s="431">
        <v>112.63</v>
      </c>
      <c r="J15" s="430">
        <v>112.94</v>
      </c>
      <c r="L15" s="483"/>
      <c r="M15" s="483"/>
    </row>
    <row r="16" spans="1:14" ht="20.100000000000001" customHeight="1">
      <c r="A16" s="102"/>
      <c r="B16" s="103" t="s">
        <v>28</v>
      </c>
      <c r="C16" s="481">
        <v>556.83000000000004</v>
      </c>
      <c r="D16" s="481">
        <v>558.16</v>
      </c>
      <c r="E16" s="481">
        <v>625.11</v>
      </c>
      <c r="F16" s="481">
        <v>615.11</v>
      </c>
      <c r="G16" s="425">
        <v>110.78</v>
      </c>
      <c r="H16" s="425">
        <v>111.32</v>
      </c>
      <c r="I16" s="481">
        <v>112.58</v>
      </c>
      <c r="J16" s="482">
        <v>113.12</v>
      </c>
      <c r="L16" s="483"/>
      <c r="M16" s="483"/>
    </row>
    <row r="17" spans="1:13" ht="20.100000000000001" customHeight="1">
      <c r="A17" s="102"/>
      <c r="B17" s="103" t="s">
        <v>27</v>
      </c>
      <c r="C17" s="481"/>
      <c r="D17" s="481"/>
      <c r="E17" s="481"/>
      <c r="F17" s="481"/>
      <c r="G17" s="425"/>
      <c r="H17" s="425"/>
      <c r="I17" s="481"/>
      <c r="J17" s="482"/>
    </row>
    <row r="18" spans="1:13" ht="20.100000000000001" customHeight="1">
      <c r="A18" s="102"/>
      <c r="B18" s="103" t="s">
        <v>63</v>
      </c>
      <c r="C18" s="481">
        <v>13.26</v>
      </c>
      <c r="D18" s="481">
        <v>12.86</v>
      </c>
      <c r="E18" s="481">
        <v>11.68</v>
      </c>
      <c r="F18" s="481">
        <v>10.86</v>
      </c>
      <c r="G18" s="425">
        <v>113.48</v>
      </c>
      <c r="H18" s="425">
        <v>128.32</v>
      </c>
      <c r="I18" s="481">
        <v>115.21</v>
      </c>
      <c r="J18" s="482">
        <v>103.56</v>
      </c>
      <c r="L18" s="483"/>
      <c r="M18" s="483"/>
    </row>
    <row r="19" spans="1:13" ht="20.100000000000001" customHeight="1">
      <c r="A19" s="102"/>
      <c r="B19" s="103" t="s">
        <v>29</v>
      </c>
    </row>
    <row r="20" spans="1:13" ht="20.100000000000001" customHeight="1">
      <c r="A20" s="102"/>
      <c r="B20" s="103"/>
    </row>
    <row r="21" spans="1:13" ht="20.100000000000001" customHeight="1">
      <c r="A21" s="662" t="s">
        <v>30</v>
      </c>
      <c r="B21" s="662"/>
      <c r="L21" s="483"/>
      <c r="M21" s="483"/>
    </row>
    <row r="22" spans="1:13" ht="20.100000000000001" customHeight="1">
      <c r="A22" s="155" t="s">
        <v>43</v>
      </c>
      <c r="B22" s="166"/>
      <c r="C22" s="427">
        <f>C23+C25</f>
        <v>9283.34</v>
      </c>
      <c r="D22" s="427">
        <f>D23+D25</f>
        <v>9705.7999999999993</v>
      </c>
      <c r="E22" s="427">
        <f>E23+E25</f>
        <v>10096.01</v>
      </c>
      <c r="F22" s="427">
        <f>F23+F25</f>
        <v>10218.060000000001</v>
      </c>
      <c r="G22" s="430">
        <v>111.26</v>
      </c>
      <c r="H22" s="430">
        <v>111.63</v>
      </c>
      <c r="I22" s="431">
        <v>111.25</v>
      </c>
      <c r="J22" s="431">
        <v>111.9</v>
      </c>
      <c r="L22" s="483"/>
      <c r="M22" s="483"/>
    </row>
    <row r="23" spans="1:13" ht="20.100000000000001" customHeight="1">
      <c r="A23" s="102"/>
      <c r="B23" s="103" t="s">
        <v>28</v>
      </c>
      <c r="C23" s="481">
        <v>2525.58</v>
      </c>
      <c r="D23" s="481">
        <v>2661</v>
      </c>
      <c r="E23" s="481">
        <v>2751.01</v>
      </c>
      <c r="F23" s="481">
        <v>2720.42</v>
      </c>
      <c r="G23" s="425">
        <v>111.98</v>
      </c>
      <c r="H23" s="432">
        <v>112.7</v>
      </c>
      <c r="I23" s="481">
        <v>112.72</v>
      </c>
      <c r="J23" s="482">
        <v>111.09</v>
      </c>
      <c r="L23" s="483"/>
      <c r="M23" s="483"/>
    </row>
    <row r="24" spans="1:13" ht="20.100000000000001" customHeight="1">
      <c r="A24" s="102"/>
      <c r="B24" s="103" t="s">
        <v>27</v>
      </c>
      <c r="C24" s="481"/>
      <c r="D24" s="481"/>
      <c r="E24" s="481"/>
      <c r="F24" s="481"/>
      <c r="G24" s="425"/>
      <c r="H24" s="425"/>
      <c r="I24" s="481"/>
      <c r="J24" s="482"/>
    </row>
    <row r="25" spans="1:13" ht="20.100000000000001" customHeight="1">
      <c r="A25" s="102"/>
      <c r="B25" s="103" t="s">
        <v>63</v>
      </c>
      <c r="C25" s="481">
        <v>6757.76</v>
      </c>
      <c r="D25" s="481">
        <v>7044.8</v>
      </c>
      <c r="E25" s="481">
        <v>7345</v>
      </c>
      <c r="F25" s="481">
        <v>7497.64</v>
      </c>
      <c r="G25" s="426">
        <v>111</v>
      </c>
      <c r="H25" s="425">
        <v>111.23</v>
      </c>
      <c r="I25" s="481">
        <v>110.71</v>
      </c>
      <c r="J25" s="482">
        <v>112.19</v>
      </c>
      <c r="L25" s="483"/>
      <c r="M25" s="483"/>
    </row>
    <row r="26" spans="1:13" ht="20.100000000000001" customHeight="1">
      <c r="A26" s="102"/>
      <c r="B26" s="103" t="s">
        <v>29</v>
      </c>
      <c r="L26" s="483"/>
      <c r="M26" s="483"/>
    </row>
    <row r="27" spans="1:13" ht="20.100000000000001" customHeight="1">
      <c r="A27" s="155" t="s">
        <v>134</v>
      </c>
      <c r="B27" s="166"/>
      <c r="C27" s="427">
        <f>C28+C30</f>
        <v>727.13000000000011</v>
      </c>
      <c r="D27" s="427">
        <f>D28+D30</f>
        <v>769.86</v>
      </c>
      <c r="E27" s="427">
        <f>E28+E30</f>
        <v>813.08</v>
      </c>
      <c r="F27" s="427">
        <f>F28+F30</f>
        <v>817.98</v>
      </c>
      <c r="G27" s="430">
        <v>111.25</v>
      </c>
      <c r="H27" s="430">
        <v>111.82</v>
      </c>
      <c r="I27" s="430">
        <v>112.71</v>
      </c>
      <c r="J27" s="430">
        <v>112.08</v>
      </c>
      <c r="L27" s="483"/>
      <c r="M27" s="483"/>
    </row>
    <row r="28" spans="1:13" ht="20.100000000000001" customHeight="1">
      <c r="A28" s="102"/>
      <c r="B28" s="103" t="s">
        <v>28</v>
      </c>
      <c r="C28" s="481">
        <v>197.3</v>
      </c>
      <c r="D28" s="481">
        <v>208.52</v>
      </c>
      <c r="E28" s="481">
        <v>224.76</v>
      </c>
      <c r="F28" s="481">
        <v>215.51</v>
      </c>
      <c r="G28" s="425">
        <v>112.05</v>
      </c>
      <c r="H28" s="425">
        <v>111.58</v>
      </c>
      <c r="I28" s="481">
        <v>115.94</v>
      </c>
      <c r="J28" s="482">
        <v>110.99</v>
      </c>
      <c r="L28" s="483"/>
      <c r="M28" s="483"/>
    </row>
    <row r="29" spans="1:13" ht="20.100000000000001" customHeight="1">
      <c r="A29" s="102"/>
      <c r="B29" s="103" t="s">
        <v>27</v>
      </c>
      <c r="C29" s="481"/>
      <c r="D29" s="481"/>
      <c r="E29" s="481"/>
      <c r="F29" s="481"/>
      <c r="G29" s="425"/>
      <c r="H29" s="425"/>
      <c r="I29" s="481"/>
      <c r="J29" s="482"/>
    </row>
    <row r="30" spans="1:13" ht="20.100000000000001" customHeight="1">
      <c r="A30" s="102"/>
      <c r="B30" s="103" t="s">
        <v>63</v>
      </c>
      <c r="C30" s="481">
        <v>529.83000000000004</v>
      </c>
      <c r="D30" s="481">
        <v>561.34</v>
      </c>
      <c r="E30" s="481">
        <v>588.32000000000005</v>
      </c>
      <c r="F30" s="481">
        <v>602.47</v>
      </c>
      <c r="G30" s="425">
        <v>110.96</v>
      </c>
      <c r="H30" s="425">
        <v>111.91</v>
      </c>
      <c r="I30" s="481">
        <v>111.52</v>
      </c>
      <c r="J30" s="482">
        <v>112.48</v>
      </c>
      <c r="L30" s="483"/>
      <c r="M30" s="483"/>
    </row>
    <row r="31" spans="1:13" ht="20.100000000000001" customHeight="1">
      <c r="A31" s="102"/>
      <c r="B31" s="103" t="s">
        <v>29</v>
      </c>
      <c r="C31" s="103"/>
      <c r="D31" s="103"/>
    </row>
    <row r="32" spans="1:13" ht="20.100000000000001" customHeight="1">
      <c r="A32" s="663"/>
      <c r="B32" s="663"/>
      <c r="C32" s="470"/>
      <c r="D32" s="470"/>
      <c r="E32" s="322"/>
      <c r="F32" s="322"/>
      <c r="G32" s="322"/>
      <c r="H32" s="322"/>
      <c r="I32" s="322"/>
      <c r="J32" s="322"/>
    </row>
    <row r="33" spans="1:4" ht="20.100000000000001" customHeight="1">
      <c r="A33" s="155"/>
      <c r="B33" s="154"/>
      <c r="C33" s="469"/>
      <c r="D33" s="469"/>
    </row>
    <row r="34" spans="1:4" ht="20.100000000000001" customHeight="1">
      <c r="A34" s="98"/>
      <c r="B34" s="99"/>
      <c r="C34" s="99"/>
      <c r="D34" s="99"/>
    </row>
    <row r="35" spans="1:4" ht="20.100000000000001" customHeight="1">
      <c r="A35" s="98"/>
      <c r="B35" s="99"/>
      <c r="C35" s="99"/>
      <c r="D35" s="99"/>
    </row>
    <row r="36" spans="1:4" ht="20.100000000000001" customHeight="1">
      <c r="A36" s="99"/>
      <c r="B36" s="101"/>
      <c r="C36" s="101"/>
      <c r="D36" s="101"/>
    </row>
    <row r="37" spans="1:4" ht="20.100000000000001" customHeight="1">
      <c r="A37" s="99"/>
      <c r="B37" s="101"/>
      <c r="C37" s="101"/>
      <c r="D37" s="101"/>
    </row>
    <row r="38" spans="1:4" ht="20.100000000000001" customHeight="1">
      <c r="A38" s="98"/>
      <c r="B38" s="99"/>
      <c r="C38" s="99"/>
      <c r="D38" s="99"/>
    </row>
    <row r="39" spans="1:4" ht="20.100000000000001" customHeight="1">
      <c r="A39" s="102"/>
      <c r="B39" s="103"/>
      <c r="C39" s="103"/>
      <c r="D39" s="103"/>
    </row>
    <row r="40" spans="1:4" ht="20.100000000000001" customHeight="1">
      <c r="A40" s="102"/>
      <c r="B40" s="103"/>
      <c r="C40" s="103"/>
      <c r="D40" s="103"/>
    </row>
    <row r="41" spans="1:4" ht="14.1" customHeight="1">
      <c r="A41" s="102"/>
      <c r="B41" s="103"/>
      <c r="C41" s="103"/>
      <c r="D41" s="103"/>
    </row>
    <row r="42" spans="1:4" ht="14.1" customHeight="1">
      <c r="A42" s="102"/>
      <c r="B42" s="103"/>
      <c r="C42" s="103"/>
      <c r="D42" s="103"/>
    </row>
    <row r="43" spans="1:4" ht="14.1" customHeight="1">
      <c r="A43" s="102"/>
      <c r="B43" s="103"/>
      <c r="C43" s="103"/>
      <c r="D43" s="103"/>
    </row>
    <row r="44" spans="1:4" ht="14.1" customHeight="1">
      <c r="A44" s="155"/>
      <c r="B44" s="154"/>
      <c r="C44" s="469"/>
      <c r="D44" s="469"/>
    </row>
    <row r="45" spans="1:4" ht="14.1" customHeight="1">
      <c r="A45" s="98"/>
      <c r="B45" s="99"/>
      <c r="C45" s="99"/>
      <c r="D45" s="99"/>
    </row>
    <row r="46" spans="1:4" ht="14.1" customHeight="1">
      <c r="A46" s="98"/>
      <c r="B46" s="99"/>
      <c r="C46" s="99"/>
      <c r="D46" s="99"/>
    </row>
    <row r="47" spans="1:4" ht="14.1" customHeight="1">
      <c r="A47" s="99"/>
      <c r="B47" s="101"/>
      <c r="C47" s="101"/>
      <c r="D47" s="101"/>
    </row>
    <row r="48" spans="1:4" ht="14.1" customHeight="1">
      <c r="A48" s="99"/>
      <c r="B48" s="101"/>
      <c r="C48" s="101"/>
      <c r="D48" s="101"/>
    </row>
    <row r="49" spans="1:4" ht="14.1" customHeight="1">
      <c r="A49" s="98"/>
      <c r="B49" s="99"/>
      <c r="C49" s="99"/>
      <c r="D49" s="99"/>
    </row>
    <row r="50" spans="1:4" ht="14.1" customHeight="1">
      <c r="A50" s="102"/>
      <c r="B50" s="103"/>
      <c r="C50" s="103"/>
      <c r="D50" s="103"/>
    </row>
    <row r="51" spans="1:4" ht="14.1" customHeight="1">
      <c r="A51" s="102"/>
      <c r="B51" s="103"/>
      <c r="C51" s="103"/>
      <c r="D51" s="103"/>
    </row>
    <row r="52" spans="1:4" ht="14.1" customHeight="1">
      <c r="A52" s="102"/>
      <c r="B52" s="103"/>
      <c r="C52" s="103"/>
      <c r="D52" s="103"/>
    </row>
    <row r="53" spans="1:4" ht="14.1" customHeight="1">
      <c r="A53" s="102"/>
      <c r="B53" s="103"/>
      <c r="C53" s="103"/>
      <c r="D53" s="103"/>
    </row>
    <row r="54" spans="1:4" ht="14.1" customHeight="1">
      <c r="A54" s="102"/>
      <c r="B54" s="103"/>
      <c r="C54" s="103"/>
      <c r="D54" s="103"/>
    </row>
    <row r="55" spans="1:4">
      <c r="A55" s="105"/>
      <c r="B55" s="105"/>
      <c r="C55" s="105"/>
      <c r="D55" s="105"/>
    </row>
    <row r="56" spans="1:4">
      <c r="A56" s="105"/>
      <c r="B56" s="105"/>
      <c r="C56" s="105"/>
      <c r="D56" s="105"/>
    </row>
    <row r="57" spans="1:4" ht="15.6">
      <c r="A57" s="104"/>
      <c r="B57" s="106"/>
      <c r="C57" s="106"/>
      <c r="D57" s="106"/>
    </row>
    <row r="58" spans="1:4" ht="15.6">
      <c r="A58" s="104"/>
      <c r="B58" s="106"/>
      <c r="C58" s="106"/>
      <c r="D58" s="106"/>
    </row>
    <row r="59" spans="1:4" ht="15.6">
      <c r="A59" s="104"/>
      <c r="B59" s="106"/>
      <c r="C59" s="106"/>
      <c r="D59" s="106"/>
    </row>
    <row r="60" spans="1:4" ht="15.6">
      <c r="A60" s="104"/>
      <c r="B60" s="106"/>
      <c r="C60" s="106"/>
      <c r="D60" s="106"/>
    </row>
    <row r="61" spans="1:4" ht="15.6">
      <c r="A61" s="104"/>
      <c r="B61" s="106"/>
      <c r="C61" s="106"/>
      <c r="D61" s="106"/>
    </row>
    <row r="62" spans="1:4" ht="15.6">
      <c r="A62" s="104"/>
      <c r="B62" s="106"/>
      <c r="C62" s="106"/>
      <c r="D62" s="106"/>
    </row>
    <row r="63" spans="1:4" ht="15.6">
      <c r="A63" s="104"/>
      <c r="B63" s="106"/>
      <c r="C63" s="106"/>
      <c r="D63" s="106"/>
    </row>
    <row r="64" spans="1:4" ht="15.6">
      <c r="A64" s="104"/>
      <c r="B64" s="106"/>
      <c r="C64" s="106"/>
      <c r="D64" s="106"/>
    </row>
    <row r="65" spans="1:4" ht="15.6">
      <c r="A65" s="104"/>
      <c r="B65" s="106"/>
      <c r="C65" s="106"/>
      <c r="D65" s="106"/>
    </row>
    <row r="66" spans="1:4" ht="15.6">
      <c r="A66" s="104"/>
      <c r="B66" s="106"/>
      <c r="C66" s="106"/>
      <c r="D66" s="106"/>
    </row>
    <row r="67" spans="1:4" ht="15.6">
      <c r="A67" s="104"/>
      <c r="B67" s="106"/>
      <c r="C67" s="106"/>
      <c r="D67" s="106"/>
    </row>
    <row r="68" spans="1:4" ht="15.6">
      <c r="A68" s="104"/>
      <c r="B68" s="106"/>
      <c r="C68" s="106"/>
      <c r="D68" s="106"/>
    </row>
    <row r="69" spans="1:4" ht="15.6">
      <c r="A69" s="104"/>
      <c r="B69" s="106"/>
      <c r="C69" s="106"/>
      <c r="D69" s="106"/>
    </row>
    <row r="70" spans="1:4" ht="15.6">
      <c r="A70" s="104"/>
      <c r="B70" s="106"/>
      <c r="C70" s="106"/>
      <c r="D70" s="106"/>
    </row>
    <row r="71" spans="1:4" ht="15.6">
      <c r="A71" s="104"/>
      <c r="B71" s="106"/>
      <c r="C71" s="106"/>
      <c r="D71" s="106"/>
    </row>
    <row r="72" spans="1:4" ht="15.6">
      <c r="A72" s="104"/>
      <c r="B72" s="106"/>
      <c r="C72" s="106"/>
      <c r="D72" s="106"/>
    </row>
    <row r="73" spans="1:4" ht="15.6">
      <c r="A73" s="104"/>
      <c r="B73" s="106"/>
      <c r="C73" s="106"/>
      <c r="D73" s="106"/>
    </row>
    <row r="74" spans="1:4" ht="15.6">
      <c r="A74" s="104"/>
      <c r="B74" s="106"/>
      <c r="C74" s="106"/>
      <c r="D74" s="106"/>
    </row>
    <row r="75" spans="1:4" ht="15.6">
      <c r="A75" s="104"/>
      <c r="B75" s="106"/>
      <c r="C75" s="106"/>
      <c r="D75" s="106"/>
    </row>
    <row r="76" spans="1:4" ht="15.6">
      <c r="A76" s="104"/>
      <c r="B76" s="106"/>
      <c r="C76" s="106"/>
      <c r="D76" s="106"/>
    </row>
    <row r="77" spans="1:4" ht="15.6">
      <c r="A77" s="104"/>
      <c r="B77" s="106"/>
      <c r="C77" s="106"/>
      <c r="D77" s="106"/>
    </row>
    <row r="78" spans="1:4" ht="15.6">
      <c r="A78" s="104"/>
      <c r="B78" s="106"/>
      <c r="C78" s="106"/>
      <c r="D78" s="106"/>
    </row>
    <row r="79" spans="1:4" ht="15.6">
      <c r="A79" s="104"/>
      <c r="B79" s="106"/>
      <c r="C79" s="106"/>
      <c r="D79" s="106"/>
    </row>
    <row r="80" spans="1:4" ht="15.6">
      <c r="A80" s="104"/>
      <c r="B80" s="106"/>
      <c r="C80" s="106"/>
      <c r="D80" s="106"/>
    </row>
    <row r="81" spans="1:4" ht="15.6">
      <c r="A81" s="104"/>
      <c r="B81" s="106"/>
      <c r="C81" s="106"/>
      <c r="D81" s="106"/>
    </row>
    <row r="82" spans="1:4" ht="15.6">
      <c r="A82" s="104"/>
      <c r="B82" s="106"/>
      <c r="C82" s="106"/>
      <c r="D82" s="106"/>
    </row>
    <row r="83" spans="1:4" ht="15.6">
      <c r="A83" s="104"/>
      <c r="B83" s="106"/>
      <c r="C83" s="106"/>
      <c r="D83" s="106"/>
    </row>
    <row r="84" spans="1:4" ht="15.6">
      <c r="A84" s="104"/>
      <c r="B84" s="106"/>
      <c r="C84" s="106"/>
      <c r="D84" s="106"/>
    </row>
    <row r="85" spans="1:4" ht="15.6">
      <c r="A85" s="104"/>
      <c r="B85" s="106"/>
      <c r="C85" s="106"/>
      <c r="D85" s="106"/>
    </row>
    <row r="86" spans="1:4" ht="15.6">
      <c r="A86" s="104"/>
      <c r="B86" s="106"/>
      <c r="C86" s="106"/>
      <c r="D86" s="106"/>
    </row>
    <row r="87" spans="1:4" ht="15.6">
      <c r="A87" s="104"/>
      <c r="B87" s="106"/>
      <c r="C87" s="106"/>
      <c r="D87" s="106"/>
    </row>
    <row r="88" spans="1:4" ht="15.6">
      <c r="A88" s="104"/>
      <c r="B88" s="106"/>
      <c r="C88" s="106"/>
      <c r="D88" s="106"/>
    </row>
    <row r="89" spans="1:4" ht="15.6">
      <c r="A89" s="104"/>
      <c r="B89" s="106"/>
      <c r="C89" s="106"/>
      <c r="D89" s="106"/>
    </row>
    <row r="90" spans="1:4" ht="15.6">
      <c r="A90" s="104"/>
      <c r="B90" s="106"/>
      <c r="C90" s="106"/>
      <c r="D90" s="106"/>
    </row>
    <row r="91" spans="1:4" ht="15.6">
      <c r="A91" s="104"/>
      <c r="B91" s="106"/>
      <c r="C91" s="106"/>
      <c r="D91" s="106"/>
    </row>
    <row r="92" spans="1:4" ht="15.6">
      <c r="A92" s="104"/>
      <c r="B92" s="106"/>
      <c r="C92" s="106"/>
      <c r="D92" s="106"/>
    </row>
    <row r="93" spans="1:4" ht="15.6">
      <c r="A93" s="104"/>
      <c r="B93" s="106"/>
      <c r="C93" s="106"/>
      <c r="D93" s="106"/>
    </row>
    <row r="94" spans="1:4" ht="15.6">
      <c r="A94" s="104"/>
      <c r="B94" s="106"/>
      <c r="C94" s="106"/>
      <c r="D94" s="106"/>
    </row>
    <row r="95" spans="1:4" ht="15.6">
      <c r="A95" s="104"/>
      <c r="B95" s="106"/>
      <c r="C95" s="106"/>
      <c r="D95" s="106"/>
    </row>
    <row r="96" spans="1:4" ht="15.6">
      <c r="A96" s="104"/>
      <c r="B96" s="106"/>
      <c r="C96" s="106"/>
      <c r="D96" s="106"/>
    </row>
    <row r="97" spans="1:4" ht="15.6">
      <c r="A97" s="104"/>
      <c r="B97" s="106"/>
      <c r="C97" s="106"/>
      <c r="D97" s="106"/>
    </row>
    <row r="98" spans="1:4" ht="15.6">
      <c r="A98" s="104"/>
      <c r="B98" s="106"/>
      <c r="C98" s="106"/>
      <c r="D98" s="106"/>
    </row>
    <row r="99" spans="1:4" ht="15.6">
      <c r="A99" s="104"/>
      <c r="B99" s="106"/>
      <c r="C99" s="106"/>
      <c r="D99" s="106"/>
    </row>
    <row r="100" spans="1:4" ht="15.6">
      <c r="A100" s="104"/>
      <c r="B100" s="106"/>
      <c r="C100" s="106"/>
      <c r="D100" s="106"/>
    </row>
    <row r="101" spans="1:4" ht="15.6">
      <c r="A101" s="104"/>
      <c r="B101" s="106"/>
      <c r="C101" s="106"/>
      <c r="D101" s="106"/>
    </row>
    <row r="102" spans="1:4" ht="15.6">
      <c r="A102" s="104"/>
      <c r="B102" s="106"/>
      <c r="C102" s="106"/>
      <c r="D102" s="106"/>
    </row>
    <row r="103" spans="1:4" ht="15.6">
      <c r="A103" s="104"/>
      <c r="B103" s="106"/>
      <c r="C103" s="106"/>
      <c r="D103" s="106"/>
    </row>
    <row r="104" spans="1:4" ht="15.6">
      <c r="A104" s="104"/>
      <c r="B104" s="106"/>
      <c r="C104" s="106"/>
      <c r="D104" s="106"/>
    </row>
    <row r="105" spans="1:4" ht="15.6">
      <c r="A105" s="104"/>
      <c r="B105" s="106"/>
      <c r="C105" s="106"/>
      <c r="D105" s="106"/>
    </row>
    <row r="106" spans="1:4" ht="15.6">
      <c r="A106" s="104"/>
      <c r="B106" s="106"/>
      <c r="C106" s="106"/>
      <c r="D106" s="106"/>
    </row>
    <row r="107" spans="1:4" ht="15.6">
      <c r="A107" s="104"/>
      <c r="B107" s="106"/>
      <c r="C107" s="106"/>
      <c r="D107" s="106"/>
    </row>
    <row r="108" spans="1:4" ht="15.6">
      <c r="A108" s="104"/>
      <c r="B108" s="106"/>
      <c r="C108" s="106"/>
      <c r="D108" s="106"/>
    </row>
    <row r="109" spans="1:4" ht="15.6">
      <c r="A109" s="104"/>
      <c r="B109" s="106"/>
      <c r="C109" s="106"/>
      <c r="D109" s="106"/>
    </row>
    <row r="110" spans="1:4" ht="15.6">
      <c r="A110" s="104"/>
      <c r="B110" s="106"/>
      <c r="C110" s="106"/>
      <c r="D110" s="106"/>
    </row>
    <row r="111" spans="1:4" ht="15.6">
      <c r="A111" s="104"/>
      <c r="B111" s="106"/>
      <c r="C111" s="106"/>
      <c r="D111" s="106"/>
    </row>
  </sheetData>
  <mergeCells count="4">
    <mergeCell ref="A8:B8"/>
    <mergeCell ref="A32:B32"/>
    <mergeCell ref="A21:B21"/>
    <mergeCell ref="I4:J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workbookViewId="0">
      <selection activeCell="A43" sqref="A43"/>
    </sheetView>
  </sheetViews>
  <sheetFormatPr defaultColWidth="9" defaultRowHeight="14.4"/>
  <cols>
    <col min="1" max="1" width="2" style="128" customWidth="1"/>
    <col min="2" max="2" width="31.8984375" style="128" customWidth="1"/>
    <col min="3" max="3" width="11.5" style="128" customWidth="1"/>
    <col min="4" max="6" width="10.59765625" style="128" customWidth="1"/>
    <col min="7" max="7" width="3.3984375" style="128" customWidth="1"/>
    <col min="8" max="8" width="3.59765625" style="291" hidden="1" customWidth="1"/>
    <col min="9" max="9" width="23.3984375" style="291" hidden="1" customWidth="1"/>
    <col min="10" max="20" width="8" style="291" hidden="1" customWidth="1"/>
    <col min="21" max="21" width="9.3984375" style="291" hidden="1" customWidth="1"/>
    <col min="22" max="22" width="0.8984375" style="291" hidden="1" customWidth="1"/>
    <col min="23" max="23" width="12.09765625" style="291" hidden="1" customWidth="1"/>
    <col min="24" max="16384" width="9" style="128"/>
  </cols>
  <sheetData>
    <row r="1" spans="1:23" s="126" customFormat="1" ht="20.100000000000001" customHeight="1">
      <c r="A1" s="572" t="s">
        <v>411</v>
      </c>
      <c r="C1" s="40"/>
      <c r="D1" s="40"/>
      <c r="E1" s="40"/>
      <c r="F1" s="40"/>
      <c r="H1" s="434" t="s">
        <v>296</v>
      </c>
      <c r="I1" s="434"/>
      <c r="J1" s="434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290"/>
      <c r="V1" s="290"/>
      <c r="W1" s="290"/>
    </row>
    <row r="2" spans="1:23" s="126" customFormat="1" ht="20.100000000000001" customHeight="1">
      <c r="A2" s="40"/>
      <c r="C2" s="40"/>
      <c r="D2" s="40"/>
      <c r="E2" s="40"/>
      <c r="F2" s="40"/>
      <c r="H2" s="288" t="s">
        <v>389</v>
      </c>
      <c r="I2" s="435"/>
      <c r="J2" s="436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3" spans="1:23" ht="15.6">
      <c r="A3" s="127"/>
      <c r="B3" s="41"/>
      <c r="C3" s="41"/>
      <c r="D3" s="41"/>
      <c r="E3" s="41"/>
      <c r="F3" s="41"/>
      <c r="H3" s="288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</row>
    <row r="4" spans="1:23" ht="19.5" customHeight="1">
      <c r="A4" s="150"/>
      <c r="B4" s="129"/>
      <c r="C4" s="449" t="s">
        <v>14</v>
      </c>
      <c r="D4" s="449" t="s">
        <v>319</v>
      </c>
      <c r="E4" s="449" t="s">
        <v>320</v>
      </c>
      <c r="F4" s="449" t="s">
        <v>370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</row>
    <row r="5" spans="1:23" ht="19.5" customHeight="1">
      <c r="A5" s="151"/>
      <c r="B5" s="130"/>
      <c r="C5" s="152" t="s">
        <v>16</v>
      </c>
      <c r="D5" s="152" t="s">
        <v>84</v>
      </c>
      <c r="E5" s="152" t="s">
        <v>84</v>
      </c>
      <c r="F5" s="152">
        <v>2019</v>
      </c>
      <c r="J5" s="664" t="s">
        <v>297</v>
      </c>
      <c r="K5" s="664" t="s">
        <v>298</v>
      </c>
      <c r="L5" s="664" t="s">
        <v>299</v>
      </c>
      <c r="M5" s="664" t="s">
        <v>307</v>
      </c>
      <c r="N5" s="664" t="s">
        <v>308</v>
      </c>
      <c r="O5" s="664" t="s">
        <v>390</v>
      </c>
      <c r="P5" s="664" t="s">
        <v>391</v>
      </c>
      <c r="Q5" s="664" t="s">
        <v>392</v>
      </c>
      <c r="R5" s="664" t="s">
        <v>393</v>
      </c>
      <c r="S5" s="664" t="s">
        <v>394</v>
      </c>
      <c r="T5" s="664" t="s">
        <v>395</v>
      </c>
      <c r="U5" s="283" t="s">
        <v>300</v>
      </c>
      <c r="V5" s="666" t="s">
        <v>396</v>
      </c>
      <c r="W5" s="666" t="s">
        <v>301</v>
      </c>
    </row>
    <row r="6" spans="1:23" ht="7.5" customHeight="1">
      <c r="A6" s="151"/>
      <c r="B6" s="130"/>
      <c r="C6" s="160"/>
      <c r="D6" s="160"/>
      <c r="E6" s="160"/>
      <c r="F6" s="160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V6" s="667"/>
      <c r="W6" s="667"/>
    </row>
    <row r="7" spans="1:23" ht="20.100000000000001" customHeight="1">
      <c r="A7" s="131" t="s">
        <v>37</v>
      </c>
      <c r="C7" s="41"/>
      <c r="D7" s="41"/>
      <c r="E7" s="41"/>
      <c r="F7" s="41"/>
      <c r="H7" s="437" t="s">
        <v>37</v>
      </c>
      <c r="V7" s="667"/>
      <c r="W7" s="667"/>
    </row>
    <row r="8" spans="1:23" ht="20.100000000000001" customHeight="1">
      <c r="B8" s="133" t="s">
        <v>31</v>
      </c>
      <c r="C8" s="132" t="s">
        <v>32</v>
      </c>
      <c r="D8" s="131">
        <f>D9+D11</f>
        <v>16</v>
      </c>
      <c r="E8" s="131">
        <f>E9+E11</f>
        <v>25</v>
      </c>
      <c r="F8" s="131">
        <f>F9+F11</f>
        <v>71</v>
      </c>
      <c r="G8" s="571"/>
      <c r="I8" s="291" t="s">
        <v>302</v>
      </c>
      <c r="J8" s="291">
        <f>J9+J10</f>
        <v>8</v>
      </c>
      <c r="K8" s="291">
        <f>K9+K10</f>
        <v>4</v>
      </c>
      <c r="L8" s="291">
        <f t="shared" ref="L8:V8" si="0">L9+L10</f>
        <v>2</v>
      </c>
      <c r="M8" s="291">
        <f t="shared" si="0"/>
        <v>6</v>
      </c>
      <c r="N8" s="291">
        <f t="shared" si="0"/>
        <v>6</v>
      </c>
      <c r="O8" s="291">
        <f t="shared" si="0"/>
        <v>4</v>
      </c>
      <c r="P8" s="291">
        <f t="shared" si="0"/>
        <v>6</v>
      </c>
      <c r="Q8" s="291">
        <f t="shared" si="0"/>
        <v>7</v>
      </c>
      <c r="R8" s="291">
        <f t="shared" si="0"/>
        <v>3</v>
      </c>
      <c r="S8" s="291">
        <f t="shared" si="0"/>
        <v>7</v>
      </c>
      <c r="T8" s="291">
        <f t="shared" si="0"/>
        <v>8</v>
      </c>
      <c r="V8" s="291">
        <f t="shared" si="0"/>
        <v>10</v>
      </c>
      <c r="W8" s="374">
        <f>J8+K8+L8+M8+N8+O8+P8+Q8+R8+V8+T8+S8</f>
        <v>71</v>
      </c>
    </row>
    <row r="9" spans="1:23" ht="20.100000000000001" customHeight="1">
      <c r="B9" s="179" t="s">
        <v>28</v>
      </c>
      <c r="C9" s="132" t="s">
        <v>18</v>
      </c>
      <c r="D9" s="41">
        <v>14</v>
      </c>
      <c r="E9" s="41">
        <v>24</v>
      </c>
      <c r="F9" s="41">
        <v>68</v>
      </c>
      <c r="I9" s="439" t="s">
        <v>28</v>
      </c>
      <c r="J9" s="174">
        <v>8</v>
      </c>
      <c r="K9" s="174">
        <v>4</v>
      </c>
      <c r="L9" s="174">
        <v>2</v>
      </c>
      <c r="M9" s="174">
        <v>6</v>
      </c>
      <c r="N9" s="174">
        <v>6</v>
      </c>
      <c r="O9" s="174">
        <v>4</v>
      </c>
      <c r="P9" s="174">
        <v>5</v>
      </c>
      <c r="Q9" s="174">
        <v>6</v>
      </c>
      <c r="R9" s="174">
        <v>3</v>
      </c>
      <c r="S9" s="174">
        <v>7</v>
      </c>
      <c r="T9" s="174">
        <v>8</v>
      </c>
      <c r="U9" s="440" t="s">
        <v>32</v>
      </c>
      <c r="V9" s="174">
        <v>9</v>
      </c>
      <c r="W9" s="374">
        <f t="shared" ref="W9:W21" si="1">J9+K9+L9+M9+N9+O9+P9+Q9+R9+V9+T9+S9</f>
        <v>68</v>
      </c>
    </row>
    <row r="10" spans="1:23" ht="20.100000000000001" customHeight="1">
      <c r="B10" s="179" t="s">
        <v>27</v>
      </c>
      <c r="C10" s="132" t="s">
        <v>18</v>
      </c>
      <c r="D10" s="41"/>
      <c r="E10" s="41"/>
      <c r="F10" s="41"/>
      <c r="I10" s="439" t="s">
        <v>63</v>
      </c>
      <c r="J10" s="441">
        <v>0</v>
      </c>
      <c r="K10" s="441">
        <v>0</v>
      </c>
      <c r="L10" s="441">
        <v>0</v>
      </c>
      <c r="M10" s="441">
        <v>0</v>
      </c>
      <c r="N10" s="441">
        <v>0</v>
      </c>
      <c r="O10" s="441">
        <v>0</v>
      </c>
      <c r="P10" s="442">
        <v>1</v>
      </c>
      <c r="Q10" s="442">
        <v>1</v>
      </c>
      <c r="R10" s="442">
        <v>0</v>
      </c>
      <c r="S10" s="442">
        <v>0</v>
      </c>
      <c r="T10" s="442">
        <v>0</v>
      </c>
      <c r="U10" s="440" t="s">
        <v>32</v>
      </c>
      <c r="V10" s="442">
        <v>1</v>
      </c>
      <c r="W10" s="374">
        <f t="shared" si="1"/>
        <v>3</v>
      </c>
    </row>
    <row r="11" spans="1:23" ht="20.100000000000001" customHeight="1">
      <c r="B11" s="179" t="s">
        <v>63</v>
      </c>
      <c r="C11" s="132" t="s">
        <v>18</v>
      </c>
      <c r="D11" s="41">
        <v>2</v>
      </c>
      <c r="E11" s="41">
        <v>1</v>
      </c>
      <c r="F11" s="41">
        <v>3</v>
      </c>
      <c r="I11" s="291" t="s">
        <v>303</v>
      </c>
      <c r="J11" s="442">
        <f>J12+J13</f>
        <v>8</v>
      </c>
      <c r="K11" s="443">
        <v>3</v>
      </c>
      <c r="L11" s="291">
        <f t="shared" ref="L11:R11" si="2">L12+L13</f>
        <v>2</v>
      </c>
      <c r="M11" s="291">
        <f t="shared" si="2"/>
        <v>7</v>
      </c>
      <c r="N11" s="291">
        <f t="shared" si="2"/>
        <v>3</v>
      </c>
      <c r="O11" s="291">
        <f t="shared" si="2"/>
        <v>3</v>
      </c>
      <c r="P11" s="291">
        <f t="shared" si="2"/>
        <v>6</v>
      </c>
      <c r="Q11" s="291">
        <f t="shared" si="2"/>
        <v>6</v>
      </c>
      <c r="R11" s="291">
        <f t="shared" si="2"/>
        <v>3</v>
      </c>
      <c r="S11" s="291">
        <f>S12+S13</f>
        <v>7</v>
      </c>
      <c r="T11" s="291">
        <f>T12+T13</f>
        <v>7</v>
      </c>
      <c r="V11" s="291">
        <f>V12+V13</f>
        <v>9</v>
      </c>
      <c r="W11" s="374">
        <f t="shared" si="1"/>
        <v>64</v>
      </c>
    </row>
    <row r="12" spans="1:23" ht="20.100000000000001" customHeight="1">
      <c r="B12" s="133" t="s">
        <v>33</v>
      </c>
      <c r="C12" s="132" t="s">
        <v>34</v>
      </c>
      <c r="D12" s="131">
        <f>D13+D15</f>
        <v>15</v>
      </c>
      <c r="E12" s="131">
        <f>E13+E15</f>
        <v>23</v>
      </c>
      <c r="F12" s="131">
        <f>F13+F15</f>
        <v>64</v>
      </c>
      <c r="I12" s="439" t="s">
        <v>28</v>
      </c>
      <c r="J12" s="291">
        <v>8</v>
      </c>
      <c r="K12" s="291">
        <v>3</v>
      </c>
      <c r="L12" s="291">
        <v>2</v>
      </c>
      <c r="M12" s="291">
        <v>7</v>
      </c>
      <c r="N12" s="291">
        <v>3</v>
      </c>
      <c r="O12" s="291">
        <v>3</v>
      </c>
      <c r="P12" s="291">
        <v>6</v>
      </c>
      <c r="Q12" s="291">
        <v>5</v>
      </c>
      <c r="R12" s="291">
        <v>3</v>
      </c>
      <c r="S12" s="291">
        <v>7</v>
      </c>
      <c r="T12" s="291">
        <v>7</v>
      </c>
      <c r="U12" s="438" t="s">
        <v>34</v>
      </c>
      <c r="V12" s="291">
        <v>9</v>
      </c>
      <c r="W12" s="374">
        <f t="shared" si="1"/>
        <v>63</v>
      </c>
    </row>
    <row r="13" spans="1:23" ht="20.100000000000001" customHeight="1">
      <c r="B13" s="179" t="s">
        <v>28</v>
      </c>
      <c r="C13" s="132" t="s">
        <v>18</v>
      </c>
      <c r="D13" s="41">
        <v>14</v>
      </c>
      <c r="E13" s="41">
        <v>23</v>
      </c>
      <c r="F13" s="41">
        <v>63</v>
      </c>
      <c r="I13" s="439" t="s">
        <v>63</v>
      </c>
      <c r="J13" s="441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3">
        <v>1</v>
      </c>
      <c r="R13" s="443">
        <v>0</v>
      </c>
      <c r="S13" s="443">
        <v>0</v>
      </c>
      <c r="T13" s="443">
        <v>0</v>
      </c>
      <c r="U13" s="438" t="s">
        <v>34</v>
      </c>
      <c r="V13" s="443">
        <v>0</v>
      </c>
      <c r="W13" s="374">
        <f t="shared" si="1"/>
        <v>1</v>
      </c>
    </row>
    <row r="14" spans="1:23" ht="20.100000000000001" customHeight="1">
      <c r="B14" s="179" t="s">
        <v>27</v>
      </c>
      <c r="C14" s="132" t="s">
        <v>18</v>
      </c>
      <c r="D14" s="41"/>
      <c r="E14" s="41"/>
      <c r="F14" s="41"/>
      <c r="I14" s="291" t="s">
        <v>304</v>
      </c>
      <c r="J14" s="374">
        <f>J15+J16</f>
        <v>1</v>
      </c>
      <c r="K14" s="291">
        <v>2</v>
      </c>
      <c r="L14" s="291">
        <f t="shared" ref="L14:V14" si="3">L15+L16</f>
        <v>0</v>
      </c>
      <c r="M14" s="291">
        <f t="shared" si="3"/>
        <v>1</v>
      </c>
      <c r="N14" s="291">
        <f t="shared" si="3"/>
        <v>2</v>
      </c>
      <c r="O14" s="291">
        <f t="shared" si="3"/>
        <v>7</v>
      </c>
      <c r="P14" s="291">
        <f t="shared" si="3"/>
        <v>0</v>
      </c>
      <c r="Q14" s="291">
        <f t="shared" si="3"/>
        <v>4</v>
      </c>
      <c r="R14" s="291">
        <f t="shared" si="3"/>
        <v>2</v>
      </c>
      <c r="S14" s="291">
        <f t="shared" si="3"/>
        <v>4</v>
      </c>
      <c r="T14" s="291">
        <f t="shared" si="3"/>
        <v>4</v>
      </c>
      <c r="V14" s="291">
        <f t="shared" si="3"/>
        <v>5</v>
      </c>
      <c r="W14" s="374">
        <f t="shared" si="1"/>
        <v>32</v>
      </c>
    </row>
    <row r="15" spans="1:23" ht="20.100000000000001" customHeight="1">
      <c r="B15" s="179" t="s">
        <v>63</v>
      </c>
      <c r="C15" s="132" t="s">
        <v>18</v>
      </c>
      <c r="D15" s="41">
        <v>1</v>
      </c>
      <c r="E15" s="41"/>
      <c r="F15" s="41">
        <v>1</v>
      </c>
      <c r="I15" s="439" t="s">
        <v>28</v>
      </c>
      <c r="J15" s="443">
        <v>1</v>
      </c>
      <c r="K15" s="443">
        <v>2</v>
      </c>
      <c r="L15" s="441">
        <v>0</v>
      </c>
      <c r="M15" s="442">
        <v>1</v>
      </c>
      <c r="N15" s="291">
        <v>2</v>
      </c>
      <c r="O15" s="291">
        <v>7</v>
      </c>
      <c r="P15" s="441">
        <v>0</v>
      </c>
      <c r="Q15" s="443">
        <v>4</v>
      </c>
      <c r="R15" s="443">
        <v>2</v>
      </c>
      <c r="S15" s="443">
        <v>4</v>
      </c>
      <c r="T15" s="443">
        <v>4</v>
      </c>
      <c r="U15" s="438" t="s">
        <v>34</v>
      </c>
      <c r="V15" s="443">
        <v>5</v>
      </c>
      <c r="W15" s="374">
        <f t="shared" si="1"/>
        <v>32</v>
      </c>
    </row>
    <row r="16" spans="1:23" ht="20.100000000000001" customHeight="1">
      <c r="B16" s="133" t="s">
        <v>35</v>
      </c>
      <c r="C16" s="132" t="s">
        <v>34</v>
      </c>
      <c r="D16" s="131">
        <f>D17+D19</f>
        <v>6</v>
      </c>
      <c r="E16" s="131">
        <f>E17+E19</f>
        <v>13</v>
      </c>
      <c r="F16" s="131">
        <f>F17+F19</f>
        <v>32</v>
      </c>
      <c r="I16" s="439" t="s">
        <v>63</v>
      </c>
      <c r="J16" s="441">
        <v>0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1">
        <v>0</v>
      </c>
      <c r="R16" s="441">
        <v>0</v>
      </c>
      <c r="S16" s="441">
        <v>0</v>
      </c>
      <c r="T16" s="441">
        <v>0</v>
      </c>
      <c r="U16" s="438" t="s">
        <v>34</v>
      </c>
      <c r="V16" s="441">
        <v>0</v>
      </c>
      <c r="W16" s="374">
        <f t="shared" si="1"/>
        <v>0</v>
      </c>
    </row>
    <row r="17" spans="1:23" ht="20.100000000000001" customHeight="1">
      <c r="B17" s="179" t="s">
        <v>28</v>
      </c>
      <c r="C17" s="132" t="s">
        <v>18</v>
      </c>
      <c r="D17" s="41">
        <v>6</v>
      </c>
      <c r="E17" s="41">
        <v>13</v>
      </c>
      <c r="F17" s="41">
        <v>32</v>
      </c>
      <c r="H17" s="437" t="s">
        <v>38</v>
      </c>
      <c r="W17" s="374"/>
    </row>
    <row r="18" spans="1:23" ht="20.100000000000001" customHeight="1">
      <c r="B18" s="179" t="s">
        <v>27</v>
      </c>
      <c r="C18" s="132" t="s">
        <v>18</v>
      </c>
      <c r="D18" s="41"/>
      <c r="E18" s="41"/>
      <c r="F18" s="41"/>
      <c r="I18" s="291" t="s">
        <v>305</v>
      </c>
      <c r="J18" s="291">
        <v>1</v>
      </c>
      <c r="K18" s="291">
        <v>4</v>
      </c>
      <c r="L18" s="443">
        <v>1</v>
      </c>
      <c r="M18" s="443">
        <v>2</v>
      </c>
      <c r="N18" s="443">
        <v>2</v>
      </c>
      <c r="O18" s="443">
        <v>2</v>
      </c>
      <c r="P18" s="443">
        <v>2</v>
      </c>
      <c r="Q18" s="443">
        <v>2</v>
      </c>
      <c r="R18" s="443">
        <v>1</v>
      </c>
      <c r="S18" s="443">
        <v>0</v>
      </c>
      <c r="T18" s="443">
        <v>0</v>
      </c>
      <c r="U18" s="440" t="s">
        <v>32</v>
      </c>
      <c r="V18" s="443">
        <v>0</v>
      </c>
      <c r="W18" s="374">
        <f t="shared" si="1"/>
        <v>17</v>
      </c>
    </row>
    <row r="19" spans="1:23" ht="20.100000000000001" customHeight="1">
      <c r="B19" s="179" t="s">
        <v>63</v>
      </c>
      <c r="C19" s="132" t="s">
        <v>18</v>
      </c>
      <c r="D19" s="424"/>
      <c r="E19" s="41"/>
      <c r="F19" s="41"/>
      <c r="I19" s="291" t="s">
        <v>303</v>
      </c>
      <c r="J19" s="441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1">
        <v>0</v>
      </c>
      <c r="R19" s="441">
        <v>0</v>
      </c>
      <c r="S19" s="441">
        <v>0</v>
      </c>
      <c r="T19" s="441">
        <v>0</v>
      </c>
      <c r="U19" s="438" t="s">
        <v>34</v>
      </c>
      <c r="V19" s="441">
        <v>0</v>
      </c>
      <c r="W19" s="374">
        <f t="shared" si="1"/>
        <v>0</v>
      </c>
    </row>
    <row r="20" spans="1:23" ht="20.100000000000001" customHeight="1">
      <c r="A20" s="131" t="s">
        <v>38</v>
      </c>
      <c r="C20" s="132"/>
      <c r="D20" s="41"/>
      <c r="E20" s="41"/>
      <c r="F20" s="41"/>
      <c r="I20" s="291" t="s">
        <v>304</v>
      </c>
      <c r="J20" s="441">
        <v>0</v>
      </c>
      <c r="K20" s="441">
        <v>0</v>
      </c>
      <c r="L20" s="441">
        <v>0</v>
      </c>
      <c r="M20" s="441">
        <v>0</v>
      </c>
      <c r="N20" s="441">
        <v>0</v>
      </c>
      <c r="O20" s="442">
        <v>1</v>
      </c>
      <c r="P20" s="441">
        <v>0</v>
      </c>
      <c r="Q20" s="441">
        <v>0</v>
      </c>
      <c r="R20" s="441">
        <v>0</v>
      </c>
      <c r="S20" s="441">
        <v>0</v>
      </c>
      <c r="T20" s="441">
        <v>0</v>
      </c>
      <c r="U20" s="438" t="s">
        <v>34</v>
      </c>
      <c r="V20" s="441">
        <v>0</v>
      </c>
      <c r="W20" s="374">
        <f t="shared" si="1"/>
        <v>1</v>
      </c>
    </row>
    <row r="21" spans="1:23" ht="20.100000000000001" customHeight="1">
      <c r="B21" s="133" t="s">
        <v>36</v>
      </c>
      <c r="C21" s="132" t="s">
        <v>32</v>
      </c>
      <c r="D21" s="41">
        <v>5</v>
      </c>
      <c r="E21" s="41">
        <v>0</v>
      </c>
      <c r="F21" s="41">
        <v>17</v>
      </c>
      <c r="I21" s="445" t="s">
        <v>306</v>
      </c>
      <c r="J21" s="443">
        <v>1300</v>
      </c>
      <c r="K21" s="441">
        <v>504.5</v>
      </c>
      <c r="L21" s="441">
        <v>875</v>
      </c>
      <c r="M21" s="441">
        <v>385</v>
      </c>
      <c r="N21" s="441">
        <v>400</v>
      </c>
      <c r="O21" s="441">
        <v>1378</v>
      </c>
      <c r="P21" s="443">
        <v>1950</v>
      </c>
      <c r="Q21" s="443">
        <v>241</v>
      </c>
      <c r="R21" s="443">
        <v>2921</v>
      </c>
      <c r="S21" s="443">
        <v>0</v>
      </c>
      <c r="T21" s="443">
        <v>0</v>
      </c>
      <c r="U21" s="446" t="s">
        <v>64</v>
      </c>
      <c r="V21" s="443">
        <v>0</v>
      </c>
      <c r="W21" s="374">
        <f t="shared" si="1"/>
        <v>9954.5</v>
      </c>
    </row>
    <row r="22" spans="1:23" ht="20.100000000000001" customHeight="1">
      <c r="B22" s="133" t="s">
        <v>33</v>
      </c>
      <c r="C22" s="132" t="s">
        <v>34</v>
      </c>
      <c r="D22" s="41">
        <v>0</v>
      </c>
      <c r="E22" s="41">
        <f>F22-D22</f>
        <v>0</v>
      </c>
      <c r="F22" s="41">
        <v>0</v>
      </c>
      <c r="H22" s="282"/>
      <c r="I22" s="447"/>
      <c r="J22" s="447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</row>
    <row r="23" spans="1:23" ht="20.100000000000001" customHeight="1">
      <c r="B23" s="133" t="s">
        <v>35</v>
      </c>
      <c r="C23" s="132" t="s">
        <v>18</v>
      </c>
      <c r="D23" s="41">
        <v>0</v>
      </c>
      <c r="E23" s="128">
        <v>0</v>
      </c>
      <c r="F23" s="41">
        <v>1</v>
      </c>
      <c r="I23" s="448"/>
      <c r="J23" s="448"/>
    </row>
    <row r="24" spans="1:23" ht="20.100000000000001" customHeight="1">
      <c r="B24" s="133" t="s">
        <v>46</v>
      </c>
      <c r="C24" s="132" t="s">
        <v>64</v>
      </c>
      <c r="D24" s="421">
        <v>5112</v>
      </c>
      <c r="E24" s="421">
        <v>0</v>
      </c>
      <c r="F24" s="421">
        <v>9955</v>
      </c>
      <c r="I24" s="448"/>
      <c r="W24" s="444"/>
    </row>
    <row r="25" spans="1:23">
      <c r="A25" s="127"/>
      <c r="B25" s="127"/>
      <c r="C25" s="127"/>
      <c r="D25" s="127"/>
      <c r="E25" s="127"/>
      <c r="F25" s="127"/>
    </row>
  </sheetData>
  <mergeCells count="13">
    <mergeCell ref="W5:W7"/>
    <mergeCell ref="P5:P6"/>
    <mergeCell ref="Q5:Q6"/>
    <mergeCell ref="R5:R6"/>
    <mergeCell ref="S5:S6"/>
    <mergeCell ref="T5:T6"/>
    <mergeCell ref="V5:V7"/>
    <mergeCell ref="O5:O6"/>
    <mergeCell ref="J5:J6"/>
    <mergeCell ref="K5:K6"/>
    <mergeCell ref="L5:L6"/>
    <mergeCell ref="M5:M6"/>
    <mergeCell ref="N5:N6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tabSelected="1" zoomScalePageLayoutView="90" workbookViewId="0">
      <selection activeCell="B8" sqref="B8"/>
    </sheetView>
  </sheetViews>
  <sheetFormatPr defaultColWidth="10" defaultRowHeight="13.2"/>
  <cols>
    <col min="1" max="1" width="2.3984375" style="16" customWidth="1"/>
    <col min="2" max="2" width="35.59765625" style="16" customWidth="1"/>
    <col min="3" max="5" width="13.19921875" style="16" customWidth="1"/>
    <col min="6" max="6" width="10" style="16"/>
    <col min="7" max="7" width="10.3984375" style="16" customWidth="1"/>
    <col min="8" max="8" width="20.8984375" style="16" customWidth="1"/>
    <col min="9" max="9" width="15.8984375" style="16" customWidth="1"/>
    <col min="10" max="10" width="13" style="16" customWidth="1"/>
    <col min="11" max="11" width="13.8984375" style="16" customWidth="1"/>
    <col min="12" max="16384" width="10" style="16"/>
  </cols>
  <sheetData>
    <row r="1" spans="1:7" ht="20.100000000000001" customHeight="1">
      <c r="A1" s="1" t="s">
        <v>330</v>
      </c>
      <c r="B1" s="2"/>
      <c r="C1" s="2"/>
      <c r="D1" s="2"/>
      <c r="E1" s="2"/>
      <c r="F1" s="3"/>
    </row>
    <row r="2" spans="1:7" ht="20.100000000000001" customHeight="1">
      <c r="A2" s="4"/>
      <c r="B2" s="4"/>
      <c r="C2" s="4"/>
      <c r="D2" s="4"/>
      <c r="E2" s="4"/>
      <c r="F2" s="3"/>
    </row>
    <row r="3" spans="1:7" ht="21" customHeight="1">
      <c r="A3" s="5"/>
      <c r="B3" s="5"/>
      <c r="C3" s="6"/>
      <c r="D3" s="5"/>
      <c r="E3" s="7"/>
    </row>
    <row r="4" spans="1:7" ht="18" customHeight="1">
      <c r="A4" s="8"/>
      <c r="B4" s="8"/>
      <c r="C4" s="9" t="s">
        <v>1</v>
      </c>
      <c r="D4" s="9" t="s">
        <v>2</v>
      </c>
      <c r="E4" s="9" t="s">
        <v>3</v>
      </c>
    </row>
    <row r="5" spans="1:7" ht="18" customHeight="1">
      <c r="A5" s="5"/>
      <c r="B5" s="5"/>
      <c r="C5" s="10" t="s">
        <v>4</v>
      </c>
      <c r="D5" s="10" t="s">
        <v>5</v>
      </c>
      <c r="E5" s="10" t="s">
        <v>6</v>
      </c>
    </row>
    <row r="6" spans="1:7" ht="18" customHeight="1">
      <c r="A6" s="5"/>
      <c r="B6" s="5"/>
      <c r="C6" s="11"/>
      <c r="D6" s="11"/>
      <c r="E6" s="11" t="s">
        <v>48</v>
      </c>
    </row>
    <row r="7" spans="1:7">
      <c r="A7" s="5"/>
      <c r="B7" s="5"/>
      <c r="C7" s="5"/>
      <c r="D7" s="5"/>
      <c r="E7" s="12"/>
    </row>
    <row r="8" spans="1:7" ht="21.75" customHeight="1">
      <c r="A8" s="167" t="s">
        <v>47</v>
      </c>
      <c r="B8" s="168"/>
      <c r="C8" s="13"/>
      <c r="D8" s="14"/>
      <c r="E8" s="15"/>
    </row>
    <row r="9" spans="1:7" ht="21.75" customHeight="1">
      <c r="A9" s="167"/>
      <c r="B9" s="167" t="s">
        <v>137</v>
      </c>
      <c r="C9" s="628">
        <f>+C10+C11+C12+C13</f>
        <v>496668</v>
      </c>
      <c r="D9" s="628">
        <f>+D10+D11+D12+D13</f>
        <v>527327</v>
      </c>
      <c r="E9" s="629">
        <f>IF(C9&gt;0,D9/C9*100,0)</f>
        <v>106.17293644849275</v>
      </c>
    </row>
    <row r="10" spans="1:7" ht="21.75" customHeight="1">
      <c r="A10" s="167"/>
      <c r="B10" s="169" t="s">
        <v>326</v>
      </c>
      <c r="C10" s="405">
        <f>+'[17]Bieu tinh toan TT'!$F$10</f>
        <v>103896</v>
      </c>
      <c r="D10" s="405">
        <f>+'[17]Bieu tinh toan TT'!$I$10</f>
        <v>134773</v>
      </c>
      <c r="E10" s="489">
        <f>+IF(C10&gt;0,D10/C10*100,0)</f>
        <v>129.71914221914221</v>
      </c>
    </row>
    <row r="11" spans="1:7" ht="21.75" customHeight="1">
      <c r="A11" s="167"/>
      <c r="B11" s="169" t="s">
        <v>327</v>
      </c>
      <c r="C11" s="627">
        <v>156597</v>
      </c>
      <c r="D11" s="627">
        <v>157506</v>
      </c>
      <c r="E11" s="630">
        <f t="shared" ref="E11:E14" si="0">+IF(C11&gt;0,D11/C11*100,0)</f>
        <v>100.58047089024693</v>
      </c>
      <c r="F11" s="458"/>
      <c r="G11" s="458"/>
    </row>
    <row r="12" spans="1:7" ht="21.75" customHeight="1">
      <c r="A12" s="167"/>
      <c r="B12" s="169" t="s">
        <v>328</v>
      </c>
      <c r="C12" s="405">
        <f>+'[17]Bieu tinh toan TT'!$F$37</f>
        <v>4756</v>
      </c>
      <c r="D12" s="405">
        <f>+'[17]Bieu tinh toan TT'!$I$37</f>
        <v>4785</v>
      </c>
      <c r="E12" s="489">
        <f t="shared" si="0"/>
        <v>100.60975609756098</v>
      </c>
    </row>
    <row r="13" spans="1:7" ht="21.75" customHeight="1">
      <c r="A13" s="167"/>
      <c r="B13" s="169" t="s">
        <v>329</v>
      </c>
      <c r="C13" s="405">
        <f>+'[17]Tuan 50 (2018)'!$F$4</f>
        <v>231419</v>
      </c>
      <c r="D13" s="405">
        <f>+'[17]Tuan 50 (2019)'!$F$4</f>
        <v>230263</v>
      </c>
      <c r="E13" s="489">
        <f t="shared" si="0"/>
        <v>99.500473167717431</v>
      </c>
      <c r="F13" s="631"/>
      <c r="G13" s="631"/>
    </row>
    <row r="14" spans="1:7" ht="21.75" customHeight="1">
      <c r="A14" s="170"/>
      <c r="B14" s="167" t="s">
        <v>141</v>
      </c>
      <c r="C14" s="487">
        <v>54673.959999999992</v>
      </c>
      <c r="D14" s="487">
        <v>54831.320000000007</v>
      </c>
      <c r="E14" s="488">
        <f t="shared" si="0"/>
        <v>100.28781525976902</v>
      </c>
    </row>
    <row r="15" spans="1:7" ht="21.75" customHeight="1">
      <c r="A15" s="170"/>
      <c r="B15" s="169" t="s">
        <v>8</v>
      </c>
      <c r="C15" s="405">
        <f>+'[17]Bieu tinh toan TT'!$F$47</f>
        <v>7486.27</v>
      </c>
      <c r="D15" s="405">
        <f>+'[17]Bieu tinh toan TT'!$I$47</f>
        <v>5992.3600000000006</v>
      </c>
      <c r="E15" s="489">
        <f t="shared" ref="E15:E18" si="1">+IF(C15&gt;0,D15/C15*100,0)</f>
        <v>80.044668439690255</v>
      </c>
    </row>
    <row r="16" spans="1:7" ht="20.100000000000001" customHeight="1">
      <c r="A16" s="170"/>
      <c r="B16" s="169" t="s">
        <v>9</v>
      </c>
      <c r="C16" s="405">
        <f>+'[17]Bieu tinh toan TT'!$F$52</f>
        <v>168.79999999999998</v>
      </c>
      <c r="D16" s="405">
        <f>+'[17]Bieu tinh toan TT'!$I$52</f>
        <v>176.8</v>
      </c>
      <c r="E16" s="489">
        <f t="shared" si="1"/>
        <v>104.73933649289103</v>
      </c>
    </row>
    <row r="17" spans="1:5" ht="20.100000000000001" customHeight="1">
      <c r="A17" s="170"/>
      <c r="B17" s="169" t="s">
        <v>90</v>
      </c>
      <c r="C17" s="405">
        <f>+'[17]Bieu tinh toan TT'!$F$57</f>
        <v>795</v>
      </c>
      <c r="D17" s="405">
        <f>+'[17]Bieu tinh toan TT'!$I$57</f>
        <v>849.1400000000001</v>
      </c>
      <c r="E17" s="489">
        <f t="shared" si="1"/>
        <v>106.81006289308176</v>
      </c>
    </row>
    <row r="18" spans="1:5" ht="20.100000000000001" customHeight="1">
      <c r="A18" s="170"/>
      <c r="B18" s="169" t="s">
        <v>142</v>
      </c>
      <c r="C18" s="405">
        <f>+'[17]Bieu tinh toan TT'!$F$77</f>
        <v>32981.039999999994</v>
      </c>
      <c r="D18" s="405">
        <f>+'[17]Bieu tinh toan TT'!$I$77</f>
        <v>35085.020000000004</v>
      </c>
      <c r="E18" s="489">
        <f t="shared" si="1"/>
        <v>106.37936220325379</v>
      </c>
    </row>
    <row r="19" spans="1:5" ht="20.100000000000001" customHeight="1">
      <c r="A19" s="170"/>
      <c r="B19" s="169"/>
    </row>
    <row r="20" spans="1:5" ht="20.100000000000001" customHeight="1">
      <c r="A20" s="171" t="s">
        <v>49</v>
      </c>
      <c r="B20" s="172"/>
    </row>
    <row r="21" spans="1:5" ht="20.100000000000001" customHeight="1">
      <c r="A21" s="170"/>
      <c r="B21" s="167" t="s">
        <v>137</v>
      </c>
      <c r="C21" s="487">
        <f>+C22+C23+C24+C25</f>
        <v>1942762.31</v>
      </c>
      <c r="D21" s="487">
        <f>+D22+D23+D24+D25</f>
        <v>2088701.7118195009</v>
      </c>
      <c r="E21" s="488">
        <f t="shared" ref="E21" si="2">IF(C21&gt;0,D21/C21*100,0)</f>
        <v>107.51195352454108</v>
      </c>
    </row>
    <row r="22" spans="1:5" ht="20.100000000000001" customHeight="1">
      <c r="A22" s="170"/>
      <c r="B22" s="169" t="s">
        <v>89</v>
      </c>
      <c r="C22" s="405">
        <v>0</v>
      </c>
      <c r="D22" s="405">
        <v>0</v>
      </c>
      <c r="E22" s="489">
        <f t="shared" ref="E22:E25" si="3">+IF(C22&gt;0,D22/C22*100,0)</f>
        <v>0</v>
      </c>
    </row>
    <row r="23" spans="1:5" ht="20.100000000000001" customHeight="1">
      <c r="A23" s="170"/>
      <c r="B23" s="169" t="s">
        <v>138</v>
      </c>
      <c r="C23" s="405">
        <f>+'[17]Bieu tinh toan TT'!$F$31</f>
        <v>654967.59699999995</v>
      </c>
      <c r="D23" s="405">
        <f>+'[17]Bieu tinh toan TT'!$I$31</f>
        <v>766092.03300000005</v>
      </c>
      <c r="E23" s="489">
        <f t="shared" si="3"/>
        <v>116.96640207988796</v>
      </c>
    </row>
    <row r="24" spans="1:5" ht="20.100000000000001" customHeight="1">
      <c r="A24" s="170"/>
      <c r="B24" s="169" t="s">
        <v>139</v>
      </c>
      <c r="C24" s="405">
        <f>+'[17]Bieu tinh toan TT'!$F$40</f>
        <v>8741.8999999999978</v>
      </c>
      <c r="D24" s="405">
        <f>+'[17]Bieu tinh toan TT'!$I$40</f>
        <v>9143</v>
      </c>
      <c r="E24" s="489">
        <f t="shared" si="3"/>
        <v>104.58824740617032</v>
      </c>
    </row>
    <row r="25" spans="1:5" ht="20.100000000000001" customHeight="1">
      <c r="A25" s="170"/>
      <c r="B25" s="169" t="s">
        <v>140</v>
      </c>
      <c r="C25" s="405">
        <f>+'[17]Bieu tinh toan TT'!$F$22</f>
        <v>1279052.8130000001</v>
      </c>
      <c r="D25" s="405">
        <f>+'[17]Bieu tinh toan TT'!$I$22</f>
        <v>1313466.6788195008</v>
      </c>
      <c r="E25" s="489">
        <f t="shared" si="3"/>
        <v>102.69057426477828</v>
      </c>
    </row>
    <row r="26" spans="1:5" ht="20.100000000000001" customHeight="1">
      <c r="A26" s="170"/>
      <c r="B26" s="167" t="s">
        <v>50</v>
      </c>
      <c r="C26" s="405"/>
    </row>
    <row r="27" spans="1:5" ht="20.100000000000001" customHeight="1">
      <c r="A27" s="170"/>
      <c r="B27" s="169" t="s">
        <v>8</v>
      </c>
      <c r="C27" s="405">
        <f>+'[17]Bieu tinh toan TT'!$F$50</f>
        <v>61569.246702358083</v>
      </c>
      <c r="D27" s="405">
        <f>+'[17]Bieu tinh toan TT'!$I$50</f>
        <v>45653.389488337154</v>
      </c>
      <c r="E27" s="489">
        <f t="shared" ref="E27:E30" si="4">+IF(C27&gt;0,D27/C27*100,0)</f>
        <v>74.149663888268165</v>
      </c>
    </row>
    <row r="28" spans="1:5" ht="20.100000000000001" customHeight="1">
      <c r="A28" s="170"/>
      <c r="B28" s="169" t="s">
        <v>9</v>
      </c>
      <c r="C28" s="405">
        <f>+'[17]Bieu tinh toan TT'!$F$55</f>
        <v>2677.6150999999995</v>
      </c>
      <c r="D28" s="405">
        <f>+'[17]Bieu tinh toan TT'!$I$55</f>
        <v>2706.3937703994707</v>
      </c>
      <c r="E28" s="489">
        <f t="shared" si="4"/>
        <v>101.07478742555161</v>
      </c>
    </row>
    <row r="29" spans="1:5" ht="20.100000000000001" customHeight="1">
      <c r="A29" s="170"/>
      <c r="B29" s="169" t="s">
        <v>90</v>
      </c>
      <c r="C29" s="405">
        <f>+'[17]Bieu tinh toan TT'!$F$60</f>
        <v>19050.856939414829</v>
      </c>
      <c r="D29" s="405">
        <f>+'[17]Bieu tinh toan TT'!$I$60</f>
        <v>19626.271167696526</v>
      </c>
      <c r="E29" s="489">
        <f t="shared" si="4"/>
        <v>103.02041126082474</v>
      </c>
    </row>
    <row r="30" spans="1:5" ht="20.100000000000001" customHeight="1">
      <c r="A30" s="170"/>
      <c r="B30" s="169" t="s">
        <v>142</v>
      </c>
      <c r="C30" s="405">
        <f>+'[17]Bieu tinh toan TT'!$F$80</f>
        <v>711475.48166950804</v>
      </c>
      <c r="D30" s="405">
        <f>+'[17]Bieu tinh toan TT'!$I$80</f>
        <v>776896.24284984998</v>
      </c>
      <c r="E30" s="489">
        <f t="shared" si="4"/>
        <v>109.19508301632956</v>
      </c>
    </row>
    <row r="31" spans="1:5">
      <c r="A31" s="282"/>
      <c r="B31" s="282"/>
      <c r="C31" s="242"/>
      <c r="D31" s="242"/>
      <c r="E31" s="242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>
      <selection activeCell="C13" sqref="C13:D13"/>
    </sheetView>
  </sheetViews>
  <sheetFormatPr defaultColWidth="8" defaultRowHeight="13.2"/>
  <cols>
    <col min="1" max="1" width="3.3984375" style="200" customWidth="1"/>
    <col min="2" max="2" width="34.59765625" style="200" customWidth="1"/>
    <col min="3" max="4" width="14.59765625" style="200" customWidth="1"/>
    <col min="5" max="5" width="13.09765625" style="200" customWidth="1"/>
    <col min="6" max="6" width="8" style="200"/>
    <col min="7" max="7" width="3" style="200" customWidth="1"/>
    <col min="8" max="8" width="24.09765625" style="200" customWidth="1"/>
    <col min="9" max="10" width="10.59765625" style="200" customWidth="1"/>
    <col min="11" max="11" width="12.5" style="200" customWidth="1"/>
    <col min="12" max="16384" width="8" style="200"/>
  </cols>
  <sheetData>
    <row r="1" spans="1:11" s="193" customFormat="1" ht="20.100000000000001" customHeight="1">
      <c r="A1" s="508" t="s">
        <v>338</v>
      </c>
      <c r="F1" s="2"/>
      <c r="G1" s="200"/>
      <c r="H1" s="200"/>
      <c r="I1" s="200"/>
      <c r="J1" s="200"/>
      <c r="K1" s="200"/>
    </row>
    <row r="2" spans="1:11" s="193" customFormat="1" ht="9.9" customHeight="1">
      <c r="A2" s="2"/>
      <c r="B2" s="194"/>
      <c r="C2" s="194"/>
      <c r="D2" s="194"/>
      <c r="E2" s="194"/>
      <c r="F2" s="2"/>
      <c r="G2" s="200"/>
      <c r="H2" s="200"/>
      <c r="I2" s="200"/>
      <c r="J2" s="200"/>
      <c r="K2" s="200"/>
    </row>
    <row r="3" spans="1:11" s="193" customFormat="1" ht="18" customHeight="1">
      <c r="A3" s="2"/>
      <c r="B3" s="194"/>
      <c r="C3" s="194"/>
      <c r="D3" s="194"/>
      <c r="E3" s="194"/>
      <c r="F3" s="2"/>
      <c r="G3" s="200"/>
      <c r="H3" s="200"/>
      <c r="I3" s="200"/>
      <c r="J3" s="200"/>
      <c r="K3" s="200"/>
    </row>
    <row r="4" spans="1:11" ht="39.9" customHeight="1">
      <c r="A4" s="195"/>
      <c r="B4" s="196"/>
      <c r="C4" s="197" t="s">
        <v>339</v>
      </c>
      <c r="D4" s="197" t="s">
        <v>340</v>
      </c>
      <c r="E4" s="197" t="s">
        <v>341</v>
      </c>
      <c r="F4" s="198"/>
    </row>
    <row r="5" spans="1:11" ht="5.0999999999999996" customHeight="1">
      <c r="A5" s="201"/>
      <c r="B5" s="203"/>
      <c r="C5" s="507"/>
      <c r="D5" s="204"/>
      <c r="E5" s="204"/>
      <c r="F5" s="199"/>
    </row>
    <row r="6" spans="1:11" ht="18" customHeight="1">
      <c r="A6" s="500" t="s">
        <v>91</v>
      </c>
      <c r="B6" s="201"/>
      <c r="C6" s="202"/>
      <c r="D6" s="202"/>
      <c r="E6" s="202"/>
      <c r="F6" s="199"/>
    </row>
    <row r="7" spans="1:11" ht="18" customHeight="1">
      <c r="A7" s="501" t="s">
        <v>334</v>
      </c>
      <c r="B7" s="201"/>
      <c r="C7" s="202"/>
      <c r="D7" s="202"/>
      <c r="E7" s="202"/>
      <c r="F7" s="199"/>
    </row>
    <row r="8" spans="1:11" ht="18" customHeight="1">
      <c r="A8" s="201"/>
      <c r="B8" s="285" t="s">
        <v>89</v>
      </c>
      <c r="C8" s="205"/>
      <c r="D8" s="205"/>
      <c r="E8" s="205"/>
      <c r="F8" s="199"/>
    </row>
    <row r="9" spans="1:11" ht="18" customHeight="1">
      <c r="A9" s="201"/>
      <c r="B9" s="286" t="s">
        <v>92</v>
      </c>
      <c r="C9" s="455">
        <v>234951.31</v>
      </c>
      <c r="D9" s="455">
        <v>233672.90000000002</v>
      </c>
      <c r="E9" s="457">
        <f>+IF(C9&gt;0,D9/C9*100,0)</f>
        <v>99.455883008270959</v>
      </c>
      <c r="F9" s="206"/>
    </row>
    <row r="10" spans="1:11" ht="18" customHeight="1">
      <c r="A10" s="201"/>
      <c r="B10" s="286" t="s">
        <v>93</v>
      </c>
      <c r="C10" s="457">
        <v>73.523014654809131</v>
      </c>
      <c r="D10" s="457">
        <v>71.007570800893035</v>
      </c>
      <c r="E10" s="457">
        <f t="shared" ref="E10:E11" si="0">+IF(C10&gt;0,D10/C10*100,0)</f>
        <v>96.578698703084854</v>
      </c>
      <c r="F10" s="206"/>
    </row>
    <row r="11" spans="1:11" ht="18" customHeight="1">
      <c r="A11" s="201"/>
      <c r="B11" s="287" t="s">
        <v>94</v>
      </c>
      <c r="C11" s="458">
        <v>1727432.8608296602</v>
      </c>
      <c r="D11" s="458">
        <v>1659254.4991000001</v>
      </c>
      <c r="E11" s="457">
        <f t="shared" si="0"/>
        <v>96.053197593050584</v>
      </c>
      <c r="F11" s="206"/>
    </row>
    <row r="12" spans="1:11" ht="18" customHeight="1">
      <c r="A12" s="201"/>
      <c r="B12" s="502" t="s">
        <v>335</v>
      </c>
      <c r="C12" s="505"/>
      <c r="D12" s="505"/>
      <c r="E12" s="504"/>
      <c r="F12" s="199"/>
    </row>
    <row r="13" spans="1:11" ht="18" customHeight="1">
      <c r="A13" s="201"/>
      <c r="B13" s="503" t="s">
        <v>92</v>
      </c>
      <c r="C13" s="458">
        <v>388015.66000000003</v>
      </c>
      <c r="D13" s="458">
        <v>387768.85</v>
      </c>
      <c r="E13" s="457">
        <f>+IF(C13&gt;0,D13/C13*100,0)</f>
        <v>99.936391742539456</v>
      </c>
      <c r="F13" s="206"/>
    </row>
    <row r="14" spans="1:11" ht="18" customHeight="1">
      <c r="A14" s="201"/>
      <c r="B14" s="503" t="s">
        <v>93</v>
      </c>
      <c r="C14" s="506">
        <v>56.675726608800154</v>
      </c>
      <c r="D14" s="506">
        <v>57.728768697505821</v>
      </c>
      <c r="E14" s="457">
        <f t="shared" ref="E14:E15" si="1">+IF(C14&gt;0,D14/C14*100,0)</f>
        <v>101.85801250679009</v>
      </c>
      <c r="F14" s="206"/>
    </row>
    <row r="15" spans="1:11" ht="18" customHeight="1">
      <c r="A15" s="201"/>
      <c r="B15" s="504" t="s">
        <v>94</v>
      </c>
      <c r="C15" s="458">
        <v>2199106.9466093155</v>
      </c>
      <c r="D15" s="458">
        <v>2238541.8249747828</v>
      </c>
      <c r="E15" s="457">
        <f t="shared" si="1"/>
        <v>101.79322239995057</v>
      </c>
      <c r="F15" s="206"/>
    </row>
    <row r="16" spans="1:11" ht="18" customHeight="1">
      <c r="A16" s="201"/>
      <c r="B16" s="502" t="s">
        <v>139</v>
      </c>
      <c r="C16" s="505"/>
      <c r="D16" s="505"/>
      <c r="E16" s="504"/>
      <c r="F16" s="199"/>
    </row>
    <row r="17" spans="1:6" ht="18" customHeight="1">
      <c r="A17" s="201"/>
      <c r="B17" s="503" t="s">
        <v>92</v>
      </c>
      <c r="C17" s="455">
        <v>102.7</v>
      </c>
      <c r="D17" s="455">
        <v>4681.68</v>
      </c>
      <c r="E17" s="457">
        <f>+IF(C17&gt;0,D17/C17*100,0)</f>
        <v>4558.5978578383647</v>
      </c>
      <c r="F17" s="206"/>
    </row>
    <row r="18" spans="1:6" ht="18" customHeight="1">
      <c r="A18" s="201"/>
      <c r="B18" s="503" t="s">
        <v>93</v>
      </c>
      <c r="C18" s="457">
        <v>32.539532619279456</v>
      </c>
      <c r="D18" s="457">
        <v>40.657186181029033</v>
      </c>
      <c r="E18" s="457">
        <f t="shared" ref="E18:E19" si="2">+IF(C18&gt;0,D18/C18*100,0)</f>
        <v>124.94705027490139</v>
      </c>
      <c r="F18" s="206"/>
    </row>
    <row r="19" spans="1:6" ht="18" customHeight="1">
      <c r="A19" s="201"/>
      <c r="B19" s="504" t="s">
        <v>94</v>
      </c>
      <c r="C19" s="458">
        <v>334.18100000000004</v>
      </c>
      <c r="D19" s="458">
        <v>19034.393540000001</v>
      </c>
      <c r="E19" s="457">
        <f t="shared" si="2"/>
        <v>5695.8335572638771</v>
      </c>
      <c r="F19" s="206"/>
    </row>
    <row r="20" spans="1:6" ht="9.9" customHeight="1">
      <c r="A20" s="201"/>
      <c r="B20" s="504"/>
      <c r="C20" s="458"/>
      <c r="D20" s="458"/>
      <c r="E20" s="457"/>
      <c r="F20" s="206"/>
    </row>
    <row r="21" spans="1:6" ht="18" customHeight="1">
      <c r="A21" s="201"/>
      <c r="B21" s="502" t="s">
        <v>8</v>
      </c>
      <c r="C21" s="502"/>
      <c r="D21" s="502"/>
      <c r="E21" s="502"/>
      <c r="F21" s="199"/>
    </row>
    <row r="22" spans="1:6" ht="18" customHeight="1">
      <c r="A22" s="201"/>
      <c r="B22" s="503" t="s">
        <v>92</v>
      </c>
      <c r="C22" s="455">
        <v>7486.1600000000008</v>
      </c>
      <c r="D22" s="455">
        <v>5992.1600000000008</v>
      </c>
      <c r="E22" s="457">
        <f>+IF(C22&gt;0,D22/C22*100,0)</f>
        <v>80.043173001912876</v>
      </c>
      <c r="F22" s="199"/>
    </row>
    <row r="23" spans="1:6" ht="18" customHeight="1">
      <c r="A23" s="207"/>
      <c r="B23" s="503" t="s">
        <v>93</v>
      </c>
      <c r="C23" s="457">
        <v>81.516571873964736</v>
      </c>
      <c r="D23" s="457">
        <v>73.881357194977937</v>
      </c>
      <c r="E23" s="457">
        <f t="shared" ref="E23:E24" si="3">+IF(C23&gt;0,D23/C23*100,0)</f>
        <v>90.633542967444896</v>
      </c>
      <c r="F23" s="199"/>
    </row>
    <row r="24" spans="1:6" ht="18" customHeight="1">
      <c r="A24" s="207"/>
      <c r="B24" s="504" t="s">
        <v>94</v>
      </c>
      <c r="C24" s="455">
        <v>61024.609969999998</v>
      </c>
      <c r="D24" s="455">
        <v>44273.107773661752</v>
      </c>
      <c r="E24" s="457">
        <f t="shared" si="3"/>
        <v>72.549595639245595</v>
      </c>
      <c r="F24" s="199"/>
    </row>
    <row r="25" spans="1:6" ht="18" customHeight="1">
      <c r="A25" s="207"/>
      <c r="B25" s="502" t="s">
        <v>9</v>
      </c>
      <c r="C25" s="502"/>
      <c r="D25" s="502"/>
      <c r="E25" s="502"/>
      <c r="F25" s="199"/>
    </row>
    <row r="26" spans="1:6" ht="18" customHeight="1">
      <c r="A26" s="207"/>
      <c r="B26" s="503" t="s">
        <v>92</v>
      </c>
      <c r="C26" s="455">
        <v>168.49999999999997</v>
      </c>
      <c r="D26" s="455">
        <v>176.3</v>
      </c>
      <c r="E26" s="457">
        <f>+IF(C26&gt;0,D26/C26*100,0)</f>
        <v>104.62908011869439</v>
      </c>
      <c r="F26" s="206"/>
    </row>
    <row r="27" spans="1:6" ht="18" customHeight="1">
      <c r="A27" s="207"/>
      <c r="B27" s="503" t="s">
        <v>93</v>
      </c>
      <c r="C27" s="457">
        <v>179.70358456973293</v>
      </c>
      <c r="D27" s="457">
        <v>177.06531480431082</v>
      </c>
      <c r="E27" s="457">
        <f t="shared" ref="E27:E28" si="4">+IF(C27&gt;0,D27/C27*100,0)</f>
        <v>98.531876939606434</v>
      </c>
      <c r="F27" s="206"/>
    </row>
    <row r="28" spans="1:6" ht="18" customHeight="1">
      <c r="A28" s="207"/>
      <c r="B28" s="504" t="s">
        <v>94</v>
      </c>
      <c r="C28" s="458">
        <v>3028.0053999999996</v>
      </c>
      <c r="D28" s="458">
        <v>3121.6614999999997</v>
      </c>
      <c r="E28" s="457">
        <f t="shared" si="4"/>
        <v>103.09299646559415</v>
      </c>
      <c r="F28" s="206"/>
    </row>
    <row r="29" spans="1:6" ht="18" customHeight="1">
      <c r="A29" s="207"/>
      <c r="B29" s="502" t="s">
        <v>336</v>
      </c>
      <c r="C29" s="504"/>
      <c r="D29" s="504"/>
      <c r="E29" s="504"/>
      <c r="F29" s="199"/>
    </row>
    <row r="30" spans="1:6" ht="18" customHeight="1">
      <c r="A30" s="207"/>
      <c r="B30" s="503" t="s">
        <v>92</v>
      </c>
      <c r="C30" s="458">
        <v>794.8</v>
      </c>
      <c r="D30" s="458">
        <v>849.1400000000001</v>
      </c>
      <c r="E30" s="457">
        <f>+IF(C30&gt;0,D30/C30*100,0)</f>
        <v>106.83694011071969</v>
      </c>
      <c r="F30" s="206"/>
    </row>
    <row r="31" spans="1:6" ht="18" customHeight="1">
      <c r="A31" s="207"/>
      <c r="B31" s="503" t="s">
        <v>93</v>
      </c>
      <c r="C31" s="506">
        <v>233.82526932264329</v>
      </c>
      <c r="D31" s="506">
        <v>234.49881252256145</v>
      </c>
      <c r="E31" s="457">
        <f t="shared" ref="E31:E32" si="5">+IF(C31&gt;0,D31/C31*100,0)</f>
        <v>100.28805406783847</v>
      </c>
      <c r="F31" s="206"/>
    </row>
    <row r="32" spans="1:6" ht="18" customHeight="1">
      <c r="A32" s="207"/>
      <c r="B32" s="504" t="s">
        <v>94</v>
      </c>
      <c r="C32" s="458">
        <v>18584.432405763688</v>
      </c>
      <c r="D32" s="458">
        <v>19912.232166540784</v>
      </c>
      <c r="E32" s="457">
        <f t="shared" si="5"/>
        <v>107.14468826266277</v>
      </c>
      <c r="F32" s="206"/>
    </row>
    <row r="33" spans="1:6" ht="15">
      <c r="A33" s="199"/>
      <c r="B33" s="502" t="s">
        <v>95</v>
      </c>
      <c r="C33" s="502"/>
      <c r="D33" s="502"/>
      <c r="E33" s="502"/>
      <c r="F33" s="199"/>
    </row>
    <row r="34" spans="1:6" ht="15">
      <c r="A34" s="199"/>
      <c r="B34" s="503" t="s">
        <v>92</v>
      </c>
      <c r="C34" s="458">
        <v>3.6</v>
      </c>
      <c r="D34" s="458">
        <v>17.5</v>
      </c>
      <c r="E34" s="457">
        <f>+IF(C34&gt;0,D34/C34*100,0)</f>
        <v>486.11111111111109</v>
      </c>
      <c r="F34" s="199"/>
    </row>
    <row r="35" spans="1:6" ht="15">
      <c r="A35" s="199"/>
      <c r="B35" s="503" t="s">
        <v>93</v>
      </c>
      <c r="C35" s="506">
        <v>26.793888888888887</v>
      </c>
      <c r="D35" s="506">
        <v>24.88</v>
      </c>
      <c r="E35" s="457">
        <f t="shared" ref="E35:E36" si="6">+IF(C35&gt;0,D35/C35*100,0)</f>
        <v>92.856994754193536</v>
      </c>
      <c r="F35" s="199"/>
    </row>
    <row r="36" spans="1:6" ht="15">
      <c r="A36" s="199"/>
      <c r="B36" s="504" t="s">
        <v>94</v>
      </c>
      <c r="C36" s="458">
        <v>9.6457999999999995</v>
      </c>
      <c r="D36" s="458">
        <v>43.54</v>
      </c>
      <c r="E36" s="457">
        <f t="shared" si="6"/>
        <v>451.38816894399633</v>
      </c>
      <c r="F36" s="199"/>
    </row>
    <row r="37" spans="1:6" ht="15">
      <c r="A37" s="199"/>
      <c r="B37" s="502" t="s">
        <v>90</v>
      </c>
      <c r="C37" s="502"/>
      <c r="D37" s="502"/>
      <c r="E37" s="502"/>
      <c r="F37" s="199"/>
    </row>
    <row r="38" spans="1:6" ht="15">
      <c r="A38" s="199"/>
      <c r="B38" s="503" t="s">
        <v>92</v>
      </c>
      <c r="C38" s="458">
        <v>1165.9000000000001</v>
      </c>
      <c r="D38" s="458">
        <v>1219.9099999999999</v>
      </c>
      <c r="E38" s="457">
        <f>+IF(C38&gt;0,D38/C38*100,0)</f>
        <v>104.63247276781884</v>
      </c>
      <c r="F38" s="199"/>
    </row>
    <row r="39" spans="1:6" ht="15">
      <c r="A39" s="199"/>
      <c r="B39" s="503" t="s">
        <v>93</v>
      </c>
      <c r="C39" s="506">
        <v>51.150706750150093</v>
      </c>
      <c r="D39" s="506">
        <v>39.886187048136314</v>
      </c>
      <c r="E39" s="457">
        <f t="shared" ref="E39:E40" si="7">+IF(C39&gt;0,D39/C39*100,0)</f>
        <v>77.977782873976182</v>
      </c>
      <c r="F39" s="199"/>
    </row>
    <row r="40" spans="1:6" ht="15">
      <c r="A40" s="199"/>
      <c r="B40" s="504" t="s">
        <v>94</v>
      </c>
      <c r="C40" s="458">
        <v>5963.6608999999999</v>
      </c>
      <c r="D40" s="458">
        <v>4865.7558441891961</v>
      </c>
      <c r="E40" s="457">
        <f t="shared" si="7"/>
        <v>81.590082430562006</v>
      </c>
      <c r="F40" s="199"/>
    </row>
    <row r="41" spans="1:6" ht="15">
      <c r="A41" s="199"/>
      <c r="B41" s="502" t="s">
        <v>337</v>
      </c>
      <c r="C41" s="502"/>
      <c r="D41" s="502"/>
      <c r="E41" s="502"/>
      <c r="F41" s="199"/>
    </row>
    <row r="42" spans="1:6" ht="15">
      <c r="A42" s="199"/>
      <c r="B42" s="503" t="s">
        <v>92</v>
      </c>
      <c r="C42" s="458">
        <v>32981.149999999994</v>
      </c>
      <c r="D42" s="458">
        <v>35085.439999999995</v>
      </c>
      <c r="E42" s="457">
        <f>+IF(C42&gt;0,D42/C42*100,0)</f>
        <v>106.38028085739886</v>
      </c>
      <c r="F42" s="199"/>
    </row>
    <row r="43" spans="1:6" ht="15">
      <c r="A43" s="199"/>
      <c r="B43" s="503" t="s">
        <v>93</v>
      </c>
      <c r="C43" s="506">
        <v>218.4268965309104</v>
      </c>
      <c r="D43" s="506">
        <v>235.58438678786626</v>
      </c>
      <c r="E43" s="457">
        <f t="shared" ref="E43:E44" si="8">+IF(C43&gt;0,D43/C43*100,0)</f>
        <v>107.85502634037005</v>
      </c>
      <c r="F43" s="199"/>
    </row>
    <row r="44" spans="1:6" ht="15">
      <c r="A44" s="199"/>
      <c r="B44" s="504" t="s">
        <v>94</v>
      </c>
      <c r="C44" s="458">
        <v>729025.32311880752</v>
      </c>
      <c r="D44" s="458">
        <v>826558.18675824732</v>
      </c>
      <c r="E44" s="457">
        <f t="shared" si="8"/>
        <v>113.37852891339759</v>
      </c>
      <c r="F44" s="199"/>
    </row>
    <row r="45" spans="1:6" ht="9.9" customHeight="1">
      <c r="A45" s="284"/>
      <c r="B45" s="284"/>
      <c r="C45" s="284"/>
      <c r="D45" s="284"/>
      <c r="E45" s="284"/>
      <c r="F45" s="199"/>
    </row>
  </sheetData>
  <pageMargins left="0.86614173228346458" right="0.47244094488188981" top="0.74803149606299213" bottom="0.51181102362204722" header="0.43307086614173229" footer="0.31496062992125984"/>
  <pageSetup paperSize="9" firstPageNumber="15" orientation="portrait" r:id="rId1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57"/>
  <sheetViews>
    <sheetView workbookViewId="0">
      <selection activeCell="A43" sqref="A43"/>
    </sheetView>
  </sheetViews>
  <sheetFormatPr defaultColWidth="8" defaultRowHeight="13.2"/>
  <cols>
    <col min="1" max="1" width="4.19921875" style="16" customWidth="1"/>
    <col min="2" max="2" width="30.59765625" style="16" customWidth="1"/>
    <col min="3" max="5" width="15.59765625" style="16" customWidth="1"/>
    <col min="6" max="6" width="8" style="16"/>
    <col min="7" max="7" width="7.8984375" style="16" customWidth="1"/>
    <col min="8" max="8" width="24" style="16" customWidth="1"/>
    <col min="9" max="9" width="9.5" style="16" customWidth="1"/>
    <col min="10" max="10" width="8.59765625" style="16" customWidth="1"/>
    <col min="11" max="11" width="11.09765625" style="16" customWidth="1"/>
    <col min="12" max="16384" width="8" style="16"/>
  </cols>
  <sheetData>
    <row r="1" spans="1:11" s="3" customFormat="1" ht="18" customHeight="1">
      <c r="A1" s="508" t="s">
        <v>354</v>
      </c>
      <c r="B1" s="490"/>
      <c r="C1" s="490"/>
      <c r="D1" s="490"/>
      <c r="E1" s="490"/>
      <c r="G1" s="16"/>
      <c r="H1" s="503"/>
      <c r="I1" s="16"/>
      <c r="J1" s="16"/>
      <c r="K1" s="16"/>
    </row>
    <row r="2" spans="1:11" s="3" customFormat="1" ht="18" customHeight="1">
      <c r="A2" s="4"/>
      <c r="B2" s="486"/>
      <c r="C2" s="491"/>
      <c r="D2" s="491"/>
      <c r="E2" s="491"/>
      <c r="G2" s="16"/>
      <c r="H2" s="16"/>
      <c r="I2" s="16"/>
      <c r="J2" s="16"/>
      <c r="K2" s="16"/>
    </row>
    <row r="3" spans="1:11" ht="18" customHeight="1">
      <c r="A3" s="492"/>
      <c r="B3" s="493"/>
      <c r="C3" s="493"/>
      <c r="D3" s="493"/>
      <c r="E3" s="493"/>
    </row>
    <row r="4" spans="1:11" ht="21.9" customHeight="1">
      <c r="A4" s="494"/>
      <c r="B4" s="495"/>
      <c r="C4" s="496" t="s">
        <v>2</v>
      </c>
      <c r="D4" s="496" t="s">
        <v>331</v>
      </c>
      <c r="E4" s="496" t="s">
        <v>332</v>
      </c>
    </row>
    <row r="5" spans="1:11" ht="18" customHeight="1">
      <c r="A5" s="497"/>
      <c r="B5" s="498"/>
      <c r="C5" s="499" t="s">
        <v>295</v>
      </c>
      <c r="D5" s="499" t="s">
        <v>84</v>
      </c>
      <c r="E5" s="499" t="s">
        <v>333</v>
      </c>
    </row>
    <row r="6" spans="1:11" ht="8.25" customHeight="1">
      <c r="A6" s="497"/>
      <c r="B6" s="498"/>
      <c r="C6" s="498"/>
      <c r="D6" s="498"/>
      <c r="E6" s="498"/>
    </row>
    <row r="7" spans="1:11" ht="20.100000000000001" customHeight="1">
      <c r="A7" s="509" t="s">
        <v>342</v>
      </c>
      <c r="B7" s="498"/>
      <c r="C7" s="510"/>
      <c r="D7" s="498"/>
      <c r="E7" s="498"/>
    </row>
    <row r="8" spans="1:11" ht="20.100000000000001" customHeight="1">
      <c r="B8" s="511" t="s">
        <v>343</v>
      </c>
    </row>
    <row r="9" spans="1:11" ht="18" customHeight="1">
      <c r="B9" s="503" t="s">
        <v>344</v>
      </c>
      <c r="C9" s="405">
        <v>37.549999999999997</v>
      </c>
      <c r="D9" s="405">
        <v>40.61</v>
      </c>
      <c r="E9" s="404">
        <f>+IF(C9&gt;0,D9/C9*100,0)</f>
        <v>108.1491344873502</v>
      </c>
    </row>
    <row r="10" spans="1:11" ht="18" customHeight="1">
      <c r="B10" s="503" t="s">
        <v>345</v>
      </c>
      <c r="C10" s="405">
        <v>26.05</v>
      </c>
      <c r="D10" s="405">
        <v>35.049999999999997</v>
      </c>
      <c r="E10" s="404">
        <f t="shared" ref="E10:E12" si="0">+IF(C10&gt;0,D10/C10*100,0)</f>
        <v>134.54894433781189</v>
      </c>
    </row>
    <row r="11" spans="1:11" ht="18" customHeight="1">
      <c r="B11" s="503" t="s">
        <v>93</v>
      </c>
      <c r="C11" s="404">
        <v>15.722475693024132</v>
      </c>
      <c r="D11" s="404">
        <v>16.46</v>
      </c>
      <c r="E11" s="404">
        <f t="shared" si="0"/>
        <v>104.69089169782021</v>
      </c>
    </row>
    <row r="12" spans="1:11" ht="18" customHeight="1">
      <c r="B12" s="504" t="s">
        <v>94</v>
      </c>
      <c r="C12" s="405">
        <v>40.957049180327864</v>
      </c>
      <c r="D12" s="405">
        <v>57.692300000000003</v>
      </c>
      <c r="E12" s="404">
        <f t="shared" si="0"/>
        <v>140.86048959725906</v>
      </c>
    </row>
    <row r="13" spans="1:11" ht="20.100000000000001" customHeight="1">
      <c r="B13" s="511" t="s">
        <v>346</v>
      </c>
    </row>
    <row r="14" spans="1:11" ht="18" customHeight="1">
      <c r="B14" s="503" t="s">
        <v>344</v>
      </c>
      <c r="C14" s="405">
        <v>353.76</v>
      </c>
      <c r="D14" s="405">
        <v>347.46</v>
      </c>
      <c r="E14" s="404">
        <f t="shared" ref="E14:E17" si="1">+IF(C14&gt;0,D14/C14*100,0)</f>
        <v>98.219131614654003</v>
      </c>
    </row>
    <row r="15" spans="1:11" ht="18" customHeight="1">
      <c r="B15" s="503" t="s">
        <v>345</v>
      </c>
      <c r="C15" s="405">
        <v>322.60000000000002</v>
      </c>
      <c r="D15" s="405">
        <v>320.7</v>
      </c>
      <c r="E15" s="404">
        <f t="shared" si="1"/>
        <v>99.41103533787971</v>
      </c>
    </row>
    <row r="16" spans="1:11" ht="18" customHeight="1">
      <c r="B16" s="503" t="s">
        <v>93</v>
      </c>
      <c r="C16" s="404">
        <v>46.255196291278097</v>
      </c>
      <c r="D16" s="404">
        <v>48.014213036565984</v>
      </c>
      <c r="E16" s="404">
        <f t="shared" si="1"/>
        <v>103.8028521902945</v>
      </c>
    </row>
    <row r="17" spans="1:5" ht="18" customHeight="1">
      <c r="B17" s="504" t="s">
        <v>94</v>
      </c>
      <c r="C17" s="405">
        <v>1492.1926323566315</v>
      </c>
      <c r="D17" s="405">
        <v>1539.8158120826711</v>
      </c>
      <c r="E17" s="404">
        <f t="shared" si="1"/>
        <v>103.19149007262072</v>
      </c>
    </row>
    <row r="18" spans="1:5" ht="18" customHeight="1">
      <c r="B18" s="511" t="s">
        <v>347</v>
      </c>
    </row>
    <row r="19" spans="1:5" ht="18" customHeight="1">
      <c r="B19" s="503" t="s">
        <v>344</v>
      </c>
      <c r="C19" s="405">
        <v>1449.3410000000001</v>
      </c>
      <c r="D19" s="405">
        <v>1396.26</v>
      </c>
      <c r="E19" s="404">
        <f t="shared" ref="E19:E22" si="2">+IF(C19&gt;0,D19/C19*100,0)</f>
        <v>96.337576871143497</v>
      </c>
    </row>
    <row r="20" spans="1:5" ht="18" customHeight="1">
      <c r="B20" s="503" t="s">
        <v>345</v>
      </c>
      <c r="C20" s="405">
        <v>1090.951</v>
      </c>
      <c r="D20" s="405">
        <v>1035.72</v>
      </c>
      <c r="E20" s="404">
        <f t="shared" si="2"/>
        <v>94.93735282336236</v>
      </c>
    </row>
    <row r="21" spans="1:5" ht="18" customHeight="1">
      <c r="B21" s="503" t="s">
        <v>93</v>
      </c>
      <c r="C21" s="404">
        <v>183.38114152676997</v>
      </c>
      <c r="D21" s="404">
        <v>186.82551496869823</v>
      </c>
      <c r="E21" s="404">
        <f t="shared" si="2"/>
        <v>101.878259352762</v>
      </c>
    </row>
    <row r="22" spans="1:5" ht="18" customHeight="1">
      <c r="B22" s="504" t="s">
        <v>94</v>
      </c>
      <c r="C22" s="405">
        <v>20005.983972977123</v>
      </c>
      <c r="D22" s="405">
        <v>19349.892236338015</v>
      </c>
      <c r="E22" s="404">
        <f t="shared" si="2"/>
        <v>96.720522532031822</v>
      </c>
    </row>
    <row r="23" spans="1:5" ht="18" customHeight="1">
      <c r="B23" s="504"/>
      <c r="C23" s="405"/>
      <c r="D23" s="405"/>
      <c r="E23" s="404"/>
    </row>
    <row r="24" spans="1:5" ht="18" customHeight="1">
      <c r="A24" s="512" t="s">
        <v>348</v>
      </c>
    </row>
    <row r="25" spans="1:5" ht="18" customHeight="1">
      <c r="B25" s="513" t="s">
        <v>349</v>
      </c>
    </row>
    <row r="26" spans="1:5" ht="18" customHeight="1">
      <c r="B26" s="503" t="s">
        <v>344</v>
      </c>
      <c r="C26" s="405">
        <v>410.14</v>
      </c>
      <c r="D26" s="405">
        <v>366.07</v>
      </c>
      <c r="E26" s="404">
        <f t="shared" ref="E26:E29" si="3">+IF(C26&gt;0,D26/C26*100,0)</f>
        <v>89.254888574633057</v>
      </c>
    </row>
    <row r="27" spans="1:5" ht="18" customHeight="1">
      <c r="B27" s="503" t="s">
        <v>345</v>
      </c>
      <c r="C27" s="405">
        <v>102.56</v>
      </c>
      <c r="D27" s="405">
        <v>175.4</v>
      </c>
      <c r="E27" s="404">
        <f t="shared" si="3"/>
        <v>171.02184087363494</v>
      </c>
    </row>
    <row r="28" spans="1:5" ht="18" customHeight="1">
      <c r="B28" s="503" t="s">
        <v>93</v>
      </c>
      <c r="C28" s="404">
        <v>99.290753059228507</v>
      </c>
      <c r="D28" s="404">
        <v>104.33430190796855</v>
      </c>
      <c r="E28" s="404">
        <f t="shared" si="3"/>
        <v>105.07957558316782</v>
      </c>
    </row>
    <row r="29" spans="1:5" ht="18" customHeight="1">
      <c r="B29" s="504" t="s">
        <v>94</v>
      </c>
      <c r="C29" s="405">
        <v>1018.3259633754476</v>
      </c>
      <c r="D29" s="405">
        <v>1830.0236554657683</v>
      </c>
      <c r="E29" s="404">
        <f t="shared" si="3"/>
        <v>179.70902454453625</v>
      </c>
    </row>
    <row r="30" spans="1:5" ht="18" customHeight="1">
      <c r="B30" s="513" t="s">
        <v>350</v>
      </c>
    </row>
    <row r="31" spans="1:5" ht="18" customHeight="1">
      <c r="B31" s="503" t="s">
        <v>344</v>
      </c>
      <c r="C31" s="405">
        <v>10246.59</v>
      </c>
      <c r="D31" s="405">
        <v>11178.37</v>
      </c>
      <c r="E31" s="404">
        <f t="shared" ref="E31:E34" si="4">+IF(C31&gt;0,D31/C31*100,0)</f>
        <v>109.09356185814012</v>
      </c>
    </row>
    <row r="32" spans="1:5" ht="18" customHeight="1">
      <c r="B32" s="503" t="s">
        <v>345</v>
      </c>
      <c r="C32" s="405">
        <v>7581.57</v>
      </c>
      <c r="D32" s="405">
        <v>8311.36</v>
      </c>
      <c r="E32" s="404">
        <f t="shared" si="4"/>
        <v>109.62584266847107</v>
      </c>
    </row>
    <row r="33" spans="2:5" ht="18" customHeight="1">
      <c r="B33" s="503" t="s">
        <v>93</v>
      </c>
      <c r="C33" s="404">
        <v>179.62623739987794</v>
      </c>
      <c r="D33" s="404">
        <v>180.88463052162311</v>
      </c>
      <c r="E33" s="404">
        <f t="shared" si="4"/>
        <v>100.70056197800534</v>
      </c>
    </row>
    <row r="34" spans="2:5" ht="18" customHeight="1">
      <c r="B34" s="504" t="s">
        <v>94</v>
      </c>
      <c r="C34" s="405">
        <v>136184.88926837925</v>
      </c>
      <c r="D34" s="405">
        <v>150339.72827321975</v>
      </c>
      <c r="E34" s="404">
        <f t="shared" si="4"/>
        <v>110.39383964027432</v>
      </c>
    </row>
    <row r="35" spans="2:5" ht="18" customHeight="1">
      <c r="B35" s="513" t="s">
        <v>351</v>
      </c>
    </row>
    <row r="36" spans="2:5" ht="18" customHeight="1">
      <c r="B36" s="503" t="s">
        <v>344</v>
      </c>
      <c r="C36" s="405">
        <v>1424.1100000000001</v>
      </c>
      <c r="D36" s="405">
        <v>829.54</v>
      </c>
      <c r="E36" s="404">
        <f t="shared" ref="E36:E39" si="5">+IF(C36&gt;0,D36/C36*100,0)</f>
        <v>58.24971385637344</v>
      </c>
    </row>
    <row r="37" spans="2:5" ht="18" customHeight="1">
      <c r="B37" s="503" t="s">
        <v>345</v>
      </c>
      <c r="C37" s="405">
        <v>1254.8600000000001</v>
      </c>
      <c r="D37" s="405">
        <v>745.21</v>
      </c>
      <c r="E37" s="404">
        <f t="shared" si="5"/>
        <v>59.385907591285083</v>
      </c>
    </row>
    <row r="38" spans="2:5" ht="18" customHeight="1">
      <c r="B38" s="503" t="s">
        <v>93</v>
      </c>
      <c r="C38" s="404">
        <v>192.85755983098736</v>
      </c>
      <c r="D38" s="404">
        <v>191.44434257016488</v>
      </c>
      <c r="E38" s="404">
        <f t="shared" si="5"/>
        <v>99.267222263902454</v>
      </c>
    </row>
    <row r="39" spans="2:5" ht="18" customHeight="1">
      <c r="B39" s="504" t="s">
        <v>94</v>
      </c>
      <c r="C39" s="405">
        <v>24200.923752951279</v>
      </c>
      <c r="D39" s="405">
        <v>14266.623852671259</v>
      </c>
      <c r="E39" s="404">
        <f t="shared" si="5"/>
        <v>58.950740882076694</v>
      </c>
    </row>
    <row r="40" spans="2:5" ht="18" customHeight="1">
      <c r="B40" s="504"/>
      <c r="C40" s="405"/>
      <c r="D40" s="405"/>
      <c r="E40" s="404"/>
    </row>
    <row r="41" spans="2:5" ht="18" customHeight="1">
      <c r="B41" s="504"/>
      <c r="C41" s="405"/>
      <c r="D41" s="405"/>
      <c r="E41" s="404"/>
    </row>
    <row r="42" spans="2:5" ht="18" customHeight="1">
      <c r="B42" s="504"/>
      <c r="C42" s="405"/>
      <c r="D42" s="405"/>
      <c r="E42" s="404"/>
    </row>
    <row r="43" spans="2:5" ht="18" customHeight="1">
      <c r="B43" s="513" t="s">
        <v>352</v>
      </c>
    </row>
    <row r="44" spans="2:5" ht="18" customHeight="1">
      <c r="B44" s="503" t="s">
        <v>344</v>
      </c>
      <c r="C44" s="405">
        <v>239.32</v>
      </c>
      <c r="D44" s="405">
        <v>271.63</v>
      </c>
      <c r="E44" s="404">
        <f t="shared" ref="E44:E47" si="6">+IF(C44&gt;0,D44/C44*100,0)</f>
        <v>113.50075213103794</v>
      </c>
    </row>
    <row r="45" spans="2:5" ht="18" customHeight="1">
      <c r="B45" s="503" t="s">
        <v>345</v>
      </c>
      <c r="C45" s="405">
        <v>137.26999999999998</v>
      </c>
      <c r="D45" s="405">
        <v>177.04</v>
      </c>
      <c r="E45" s="404">
        <f t="shared" si="6"/>
        <v>128.97209878341954</v>
      </c>
    </row>
    <row r="46" spans="2:5" ht="18" customHeight="1">
      <c r="B46" s="503" t="s">
        <v>93</v>
      </c>
      <c r="C46" s="404">
        <v>71.124580421483259</v>
      </c>
      <c r="D46" s="404">
        <v>74.022119713155718</v>
      </c>
      <c r="E46" s="404">
        <f t="shared" si="6"/>
        <v>104.073892983975</v>
      </c>
    </row>
    <row r="47" spans="2:5" ht="18" customHeight="1">
      <c r="B47" s="504" t="s">
        <v>94</v>
      </c>
      <c r="C47" s="405">
        <v>976.32711544570054</v>
      </c>
      <c r="D47" s="405">
        <v>1310.4876074017088</v>
      </c>
      <c r="E47" s="404">
        <f t="shared" si="6"/>
        <v>134.22628406704257</v>
      </c>
    </row>
    <row r="48" spans="2:5" ht="18" customHeight="1">
      <c r="B48" s="513" t="s">
        <v>353</v>
      </c>
    </row>
    <row r="49" spans="1:5" ht="18" customHeight="1">
      <c r="B49" s="503" t="s">
        <v>344</v>
      </c>
      <c r="C49" s="405">
        <v>242.60999999999999</v>
      </c>
      <c r="D49" s="405">
        <v>386.01</v>
      </c>
      <c r="E49" s="404">
        <f t="shared" ref="E49:E52" si="7">+IF(C49&gt;0,D49/C49*100,0)</f>
        <v>159.10720910102634</v>
      </c>
    </row>
    <row r="50" spans="1:5" ht="18" customHeight="1">
      <c r="B50" s="503" t="s">
        <v>345</v>
      </c>
      <c r="C50" s="405">
        <v>99.84</v>
      </c>
      <c r="D50" s="405">
        <v>147.03</v>
      </c>
      <c r="E50" s="404">
        <f t="shared" si="7"/>
        <v>147.265625</v>
      </c>
    </row>
    <row r="51" spans="1:5" ht="18" customHeight="1">
      <c r="B51" s="503" t="s">
        <v>93</v>
      </c>
      <c r="C51" s="404">
        <v>84.649829076760653</v>
      </c>
      <c r="D51" s="404">
        <v>86.788699390899296</v>
      </c>
      <c r="E51" s="404">
        <f t="shared" si="7"/>
        <v>102.52672726863878</v>
      </c>
    </row>
    <row r="52" spans="1:5" ht="18" customHeight="1">
      <c r="B52" s="504" t="s">
        <v>94</v>
      </c>
      <c r="C52" s="405">
        <v>845.14389350237843</v>
      </c>
      <c r="D52" s="405">
        <v>1276.0542471443923</v>
      </c>
      <c r="E52" s="404">
        <f t="shared" si="7"/>
        <v>150.98662570420635</v>
      </c>
    </row>
    <row r="53" spans="1:5">
      <c r="A53" s="242"/>
      <c r="B53" s="514"/>
      <c r="C53" s="242"/>
      <c r="D53" s="242"/>
      <c r="E53" s="242"/>
    </row>
    <row r="54" spans="1:5">
      <c r="B54" s="503"/>
    </row>
    <row r="55" spans="1:5">
      <c r="B55" s="503"/>
    </row>
    <row r="56" spans="1:5">
      <c r="B56" s="503"/>
    </row>
    <row r="57" spans="1:5">
      <c r="B57" s="50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workbookViewId="0">
      <selection activeCell="A43" sqref="A43"/>
    </sheetView>
  </sheetViews>
  <sheetFormatPr defaultColWidth="8" defaultRowHeight="13.2"/>
  <cols>
    <col min="1" max="1" width="4.59765625" style="16" customWidth="1"/>
    <col min="2" max="2" width="30.59765625" style="16" customWidth="1"/>
    <col min="3" max="3" width="15" style="16" customWidth="1"/>
    <col min="4" max="4" width="15.09765625" style="16" customWidth="1"/>
    <col min="5" max="5" width="10.59765625" style="16" customWidth="1"/>
    <col min="6" max="6" width="8" style="16"/>
    <col min="7" max="7" width="23" style="16" customWidth="1"/>
    <col min="8" max="8" width="12" style="16" customWidth="1"/>
    <col min="9" max="9" width="12.8984375" style="16" customWidth="1"/>
    <col min="10" max="10" width="14.5" style="16" customWidth="1"/>
    <col min="11" max="11" width="13.8984375" style="16" customWidth="1"/>
    <col min="12" max="16384" width="8" style="16"/>
  </cols>
  <sheetData>
    <row r="1" spans="1:11" s="3" customFormat="1" ht="20.100000000000001" customHeight="1">
      <c r="A1" s="538" t="s">
        <v>367</v>
      </c>
      <c r="G1" s="16"/>
      <c r="H1" s="16"/>
      <c r="I1" s="16"/>
      <c r="J1" s="16"/>
      <c r="K1" s="16"/>
    </row>
    <row r="2" spans="1:11" s="3" customFormat="1" ht="20.100000000000001" customHeight="1">
      <c r="G2" s="16"/>
      <c r="H2" s="16"/>
      <c r="I2" s="16"/>
      <c r="J2" s="16"/>
      <c r="K2" s="16"/>
    </row>
    <row r="3" spans="1:11" ht="20.100000000000001" customHeight="1">
      <c r="A3" s="242"/>
      <c r="B3" s="242"/>
      <c r="C3" s="242"/>
      <c r="D3" s="243"/>
    </row>
    <row r="4" spans="1:11" ht="69.900000000000006" customHeight="1">
      <c r="A4" s="170"/>
      <c r="B4" s="170"/>
      <c r="C4" s="283" t="s">
        <v>148</v>
      </c>
      <c r="D4" s="283" t="s">
        <v>368</v>
      </c>
      <c r="E4" s="283" t="s">
        <v>149</v>
      </c>
      <c r="F4" s="290"/>
    </row>
    <row r="5" spans="1:11" ht="8.25" customHeight="1">
      <c r="A5" s="170"/>
      <c r="B5" s="170"/>
      <c r="C5" s="170"/>
      <c r="D5" s="170"/>
      <c r="E5" s="170"/>
    </row>
    <row r="6" spans="1:11" ht="27" customHeight="1">
      <c r="A6" s="170" t="s">
        <v>143</v>
      </c>
      <c r="B6" s="170"/>
      <c r="C6" s="405">
        <v>2580</v>
      </c>
      <c r="D6" s="405">
        <v>2300</v>
      </c>
      <c r="E6" s="404">
        <f>D6/C6*100</f>
        <v>89.147286821705436</v>
      </c>
    </row>
    <row r="7" spans="1:11" ht="27" customHeight="1">
      <c r="A7" s="170" t="s">
        <v>144</v>
      </c>
      <c r="B7" s="170"/>
      <c r="C7" s="405">
        <v>70853</v>
      </c>
      <c r="D7" s="405">
        <v>64000</v>
      </c>
      <c r="E7" s="404">
        <f t="shared" ref="E7:E9" si="0">D7/C7*100</f>
        <v>90.327861911281104</v>
      </c>
    </row>
    <row r="8" spans="1:11" ht="27" customHeight="1">
      <c r="A8" s="170" t="s">
        <v>145</v>
      </c>
      <c r="B8" s="170"/>
      <c r="C8" s="405">
        <v>108225</v>
      </c>
      <c r="D8" s="405">
        <v>63388</v>
      </c>
      <c r="E8" s="404">
        <f t="shared" si="0"/>
        <v>58.570570570570567</v>
      </c>
    </row>
    <row r="9" spans="1:11" ht="27" customHeight="1">
      <c r="A9" s="170" t="s">
        <v>146</v>
      </c>
      <c r="B9" s="170"/>
      <c r="C9" s="405">
        <v>4388.4830000000002</v>
      </c>
      <c r="D9" s="405">
        <v>4536.93</v>
      </c>
      <c r="E9" s="404">
        <f t="shared" si="0"/>
        <v>103.38264953971566</v>
      </c>
    </row>
    <row r="10" spans="1:11" ht="20.100000000000001" customHeight="1">
      <c r="A10" s="170"/>
      <c r="B10" s="170" t="s">
        <v>7</v>
      </c>
      <c r="C10" s="281"/>
      <c r="D10" s="281"/>
      <c r="E10" s="289"/>
    </row>
    <row r="11" spans="1:11" ht="27" customHeight="1">
      <c r="A11" s="170"/>
      <c r="B11" s="170" t="s">
        <v>156</v>
      </c>
      <c r="C11" s="405">
        <v>1258.3599999999999</v>
      </c>
      <c r="D11" s="405">
        <v>1300.58</v>
      </c>
      <c r="E11" s="404">
        <f t="shared" ref="E11:E12" si="1">D11/C11*100</f>
        <v>103.35516068533647</v>
      </c>
    </row>
    <row r="12" spans="1:11" ht="27" customHeight="1">
      <c r="A12" s="170"/>
      <c r="B12" s="170" t="s">
        <v>355</v>
      </c>
      <c r="C12" s="405">
        <v>3130.123</v>
      </c>
      <c r="D12" s="405">
        <v>3236.35</v>
      </c>
      <c r="E12" s="404">
        <f t="shared" si="1"/>
        <v>103.39370050314317</v>
      </c>
    </row>
    <row r="13" spans="1:11" ht="20.100000000000001" customHeight="1">
      <c r="A13" s="242"/>
      <c r="B13" s="242"/>
      <c r="C13" s="242"/>
      <c r="D13" s="242"/>
      <c r="E13" s="242"/>
    </row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pageMargins left="0.86614173228346458" right="0.47244094488188981" top="0.74803149606299213" bottom="0.51181102362204722" header="0.43307086614173229" footer="0.31496062992125984"/>
  <pageSetup paperSize="9" firstPageNumber="15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workbookViewId="0">
      <selection activeCell="A43" sqref="A43"/>
    </sheetView>
  </sheetViews>
  <sheetFormatPr defaultColWidth="9" defaultRowHeight="13.2"/>
  <cols>
    <col min="1" max="1" width="34.59765625" style="245" customWidth="1"/>
    <col min="2" max="3" width="8.59765625" style="245" hidden="1" customWidth="1"/>
    <col min="4" max="4" width="10.59765625" style="245" hidden="1" customWidth="1"/>
    <col min="5" max="6" width="7.59765625" style="245" customWidth="1"/>
    <col min="7" max="10" width="8.59765625" style="245" customWidth="1"/>
    <col min="11" max="11" width="3.69921875" style="245" customWidth="1"/>
    <col min="12" max="12" width="28.3984375" style="245" customWidth="1"/>
    <col min="13" max="17" width="8.59765625" style="245" customWidth="1"/>
    <col min="18" max="18" width="9.59765625" style="245" customWidth="1"/>
    <col min="19" max="16384" width="9" style="245"/>
  </cols>
  <sheetData>
    <row r="1" spans="1:21" ht="20.100000000000001" customHeight="1">
      <c r="A1" s="244" t="s">
        <v>364</v>
      </c>
      <c r="B1" s="244"/>
      <c r="C1" s="244"/>
      <c r="D1" s="244"/>
    </row>
    <row r="2" spans="1:21" ht="20.100000000000001" customHeight="1">
      <c r="A2" s="525" t="s">
        <v>356</v>
      </c>
      <c r="B2" s="244"/>
      <c r="C2" s="244"/>
      <c r="D2" s="244"/>
    </row>
    <row r="3" spans="1:21" ht="20.100000000000001" customHeight="1"/>
    <row r="4" spans="1:21" s="247" customFormat="1" ht="20.100000000000001" customHeight="1">
      <c r="A4" s="246"/>
      <c r="B4" s="639" t="s">
        <v>361</v>
      </c>
      <c r="C4" s="639" t="s">
        <v>362</v>
      </c>
      <c r="D4" s="639" t="s">
        <v>363</v>
      </c>
      <c r="E4" s="451" t="s">
        <v>122</v>
      </c>
      <c r="F4" s="451" t="s">
        <v>123</v>
      </c>
      <c r="G4" s="451" t="s">
        <v>123</v>
      </c>
      <c r="H4" s="642" t="s">
        <v>124</v>
      </c>
      <c r="I4" s="642"/>
      <c r="J4" s="642"/>
      <c r="L4" s="245"/>
      <c r="M4" s="245"/>
      <c r="N4" s="245"/>
      <c r="O4" s="245"/>
      <c r="P4" s="245"/>
      <c r="Q4" s="245"/>
      <c r="R4" s="245"/>
      <c r="S4" s="245"/>
      <c r="T4" s="245"/>
      <c r="U4" s="245"/>
    </row>
    <row r="5" spans="1:21" s="247" customFormat="1" ht="15.9" customHeight="1">
      <c r="A5" s="248"/>
      <c r="B5" s="640"/>
      <c r="C5" s="640"/>
      <c r="D5" s="640"/>
      <c r="E5" s="233" t="s">
        <v>125</v>
      </c>
      <c r="F5" s="233" t="s">
        <v>16</v>
      </c>
      <c r="G5" s="233" t="s">
        <v>16</v>
      </c>
      <c r="H5" s="643" t="s">
        <v>150</v>
      </c>
      <c r="I5" s="643"/>
      <c r="J5" s="643"/>
      <c r="L5" s="245"/>
      <c r="M5" s="245"/>
      <c r="N5" s="245"/>
      <c r="O5" s="245"/>
      <c r="P5" s="245"/>
      <c r="Q5" s="245"/>
      <c r="R5" s="245"/>
      <c r="S5" s="245"/>
      <c r="T5" s="245"/>
      <c r="U5" s="245"/>
    </row>
    <row r="6" spans="1:21" s="247" customFormat="1" ht="15.9" customHeight="1">
      <c r="A6" s="249"/>
      <c r="B6" s="640"/>
      <c r="C6" s="640"/>
      <c r="D6" s="640"/>
      <c r="E6" s="484" t="s">
        <v>317</v>
      </c>
      <c r="F6" s="484" t="s">
        <v>318</v>
      </c>
      <c r="G6" s="484" t="s">
        <v>17</v>
      </c>
      <c r="H6" s="484" t="s">
        <v>319</v>
      </c>
      <c r="I6" s="484" t="s">
        <v>320</v>
      </c>
      <c r="J6" s="484" t="s">
        <v>358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</row>
    <row r="7" spans="1:21" s="247" customFormat="1" ht="15.9" customHeight="1">
      <c r="A7" s="250"/>
      <c r="B7" s="640"/>
      <c r="C7" s="640"/>
      <c r="D7" s="640"/>
      <c r="E7" s="233" t="s">
        <v>17</v>
      </c>
      <c r="F7" s="233" t="s">
        <v>17</v>
      </c>
      <c r="G7" s="233">
        <v>2019</v>
      </c>
      <c r="H7" s="233" t="s">
        <v>17</v>
      </c>
      <c r="I7" s="233" t="s">
        <v>17</v>
      </c>
      <c r="J7" s="484" t="s">
        <v>314</v>
      </c>
      <c r="L7" s="245"/>
      <c r="M7" s="245"/>
      <c r="N7" s="245"/>
      <c r="O7" s="245"/>
      <c r="P7" s="245"/>
      <c r="Q7" s="245"/>
      <c r="R7" s="245"/>
      <c r="S7" s="245"/>
      <c r="T7" s="245"/>
      <c r="U7" s="245"/>
    </row>
    <row r="8" spans="1:21" s="247" customFormat="1" ht="20.100000000000001" customHeight="1">
      <c r="A8" s="251"/>
      <c r="B8" s="641"/>
      <c r="C8" s="641"/>
      <c r="D8" s="641"/>
      <c r="E8" s="212">
        <v>2019</v>
      </c>
      <c r="F8" s="212">
        <v>2019</v>
      </c>
      <c r="G8" s="212"/>
      <c r="H8" s="212">
        <v>2019</v>
      </c>
      <c r="I8" s="212">
        <v>2019</v>
      </c>
      <c r="J8" s="212">
        <v>2019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</row>
    <row r="9" spans="1:21" s="247" customFormat="1" ht="30" customHeight="1">
      <c r="A9" s="167" t="s">
        <v>151</v>
      </c>
      <c r="B9" s="516">
        <f t="shared" ref="B9:D9" si="0">SUM(B10:B13)</f>
        <v>7666</v>
      </c>
      <c r="C9" s="516">
        <f t="shared" si="0"/>
        <v>5631</v>
      </c>
      <c r="D9" s="516">
        <f t="shared" si="0"/>
        <v>29230.756000000001</v>
      </c>
      <c r="E9" s="516">
        <f t="shared" ref="E9:G9" si="1">SUM(E10:E13)</f>
        <v>6503</v>
      </c>
      <c r="F9" s="516">
        <f t="shared" si="1"/>
        <v>4052</v>
      </c>
      <c r="G9" s="516">
        <f t="shared" si="1"/>
        <v>23495.3</v>
      </c>
      <c r="H9" s="517">
        <f>E9/B9*100</f>
        <v>84.829115575267409</v>
      </c>
      <c r="I9" s="517">
        <f t="shared" ref="I9:I14" si="2">F9/C9*100</f>
        <v>71.958799502752626</v>
      </c>
      <c r="J9" s="517">
        <f t="shared" ref="J9:J14" si="3">G9/D9*100</f>
        <v>80.378694276672135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</row>
    <row r="10" spans="1:21" s="247" customFormat="1" ht="24.9" customHeight="1">
      <c r="A10" s="252" t="s">
        <v>152</v>
      </c>
      <c r="B10" s="453">
        <v>77</v>
      </c>
      <c r="C10" s="453">
        <v>107</v>
      </c>
      <c r="D10" s="453">
        <v>330.99599999999998</v>
      </c>
      <c r="E10" s="424">
        <v>65</v>
      </c>
      <c r="F10" s="424">
        <v>99</v>
      </c>
      <c r="G10" s="424">
        <v>290.7</v>
      </c>
      <c r="H10" s="421">
        <f>E10/B10*100</f>
        <v>84.415584415584405</v>
      </c>
      <c r="I10" s="421">
        <f t="shared" si="2"/>
        <v>92.523364485981304</v>
      </c>
      <c r="J10" s="421">
        <f t="shared" si="3"/>
        <v>87.825834753290067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</row>
    <row r="11" spans="1:21" s="247" customFormat="1" ht="24.9" customHeight="1">
      <c r="A11" s="253" t="s">
        <v>153</v>
      </c>
      <c r="B11" s="453">
        <v>2234</v>
      </c>
      <c r="C11" s="453">
        <v>1433</v>
      </c>
      <c r="D11" s="453">
        <v>6725</v>
      </c>
      <c r="E11" s="424">
        <v>1970</v>
      </c>
      <c r="F11" s="424">
        <v>1340</v>
      </c>
      <c r="G11" s="424">
        <v>6110.6</v>
      </c>
      <c r="H11" s="421">
        <f t="shared" ref="H11:H14" si="4">E11/B11*100</f>
        <v>88.182632050134288</v>
      </c>
      <c r="I11" s="421">
        <f t="shared" si="2"/>
        <v>93.510118632240051</v>
      </c>
      <c r="J11" s="421">
        <f t="shared" si="3"/>
        <v>90.863940520446107</v>
      </c>
      <c r="L11" s="245"/>
      <c r="M11" s="245"/>
      <c r="N11" s="245"/>
      <c r="O11" s="245"/>
      <c r="P11" s="245"/>
      <c r="Q11" s="245"/>
      <c r="R11" s="245"/>
      <c r="S11" s="245"/>
      <c r="T11" s="245"/>
      <c r="U11" s="245"/>
    </row>
    <row r="12" spans="1:21" s="247" customFormat="1" ht="24.9" customHeight="1">
      <c r="A12" s="253" t="s">
        <v>154</v>
      </c>
      <c r="B12" s="453">
        <v>2917</v>
      </c>
      <c r="C12" s="453">
        <v>2917</v>
      </c>
      <c r="D12" s="453">
        <v>15416.92</v>
      </c>
      <c r="E12" s="424">
        <v>1940</v>
      </c>
      <c r="F12" s="424">
        <v>1435</v>
      </c>
      <c r="G12" s="424">
        <v>10191</v>
      </c>
      <c r="H12" s="421">
        <f t="shared" si="4"/>
        <v>66.506684950291401</v>
      </c>
      <c r="I12" s="421">
        <f t="shared" si="2"/>
        <v>49.194377785395957</v>
      </c>
      <c r="J12" s="421">
        <f t="shared" si="3"/>
        <v>66.102697555672592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</row>
    <row r="13" spans="1:21" s="247" customFormat="1" ht="24.9" customHeight="1">
      <c r="A13" s="253" t="s">
        <v>155</v>
      </c>
      <c r="B13" s="453">
        <v>2438</v>
      </c>
      <c r="C13" s="453">
        <v>1174</v>
      </c>
      <c r="D13" s="453">
        <v>6757.84</v>
      </c>
      <c r="E13" s="424">
        <v>2528</v>
      </c>
      <c r="F13" s="424">
        <v>1178</v>
      </c>
      <c r="G13" s="424">
        <v>6903</v>
      </c>
      <c r="H13" s="421">
        <f t="shared" si="4"/>
        <v>103.6915504511895</v>
      </c>
      <c r="I13" s="421">
        <f t="shared" si="2"/>
        <v>100.34071550255537</v>
      </c>
      <c r="J13" s="421">
        <f t="shared" si="3"/>
        <v>102.14802362885183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</row>
    <row r="14" spans="1:21" s="247" customFormat="1" ht="24.9" customHeight="1">
      <c r="A14" s="518" t="s">
        <v>359</v>
      </c>
      <c r="B14" s="519">
        <v>1506</v>
      </c>
      <c r="C14" s="519">
        <v>944</v>
      </c>
      <c r="D14" s="519">
        <v>3288.5</v>
      </c>
      <c r="E14" s="424">
        <v>1555</v>
      </c>
      <c r="F14" s="424">
        <v>832</v>
      </c>
      <c r="G14" s="424">
        <v>3321</v>
      </c>
      <c r="H14" s="421">
        <f t="shared" si="4"/>
        <v>103.25365205843293</v>
      </c>
      <c r="I14" s="421">
        <f t="shared" si="2"/>
        <v>88.135593220338976</v>
      </c>
      <c r="J14" s="421">
        <f t="shared" si="3"/>
        <v>100.98829253459023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</row>
    <row r="15" spans="1:21" s="247" customFormat="1" ht="15" customHeight="1">
      <c r="A15" s="170"/>
      <c r="B15" s="520"/>
      <c r="C15" s="521"/>
      <c r="D15" s="520"/>
      <c r="E15" s="424"/>
      <c r="F15" s="424"/>
      <c r="G15" s="522"/>
      <c r="H15" s="421"/>
      <c r="I15" s="421"/>
      <c r="J15" s="421"/>
      <c r="L15" s="245"/>
      <c r="M15" s="245"/>
      <c r="N15" s="245"/>
      <c r="O15" s="245"/>
      <c r="P15" s="245"/>
      <c r="Q15" s="245"/>
      <c r="R15" s="245"/>
      <c r="S15" s="245"/>
      <c r="T15" s="245"/>
      <c r="U15" s="245"/>
    </row>
    <row r="16" spans="1:21" s="247" customFormat="1" ht="30" customHeight="1">
      <c r="A16" s="167" t="s">
        <v>147</v>
      </c>
      <c r="L16" s="245"/>
      <c r="M16" s="245"/>
      <c r="N16" s="245"/>
      <c r="O16" s="245"/>
      <c r="P16" s="245"/>
      <c r="Q16" s="245"/>
      <c r="R16" s="245"/>
      <c r="S16" s="245"/>
      <c r="T16" s="245"/>
      <c r="U16" s="245"/>
    </row>
    <row r="17" spans="1:21" s="247" customFormat="1" ht="24.9" customHeight="1">
      <c r="A17" s="254" t="s">
        <v>126</v>
      </c>
      <c r="B17" s="454">
        <v>53</v>
      </c>
      <c r="C17" s="454">
        <v>123.39412299999999</v>
      </c>
      <c r="D17" s="454">
        <v>331.331503</v>
      </c>
      <c r="E17" s="421">
        <v>54.98</v>
      </c>
      <c r="F17" s="421">
        <v>125.91074400000001</v>
      </c>
      <c r="G17" s="421">
        <v>341.26074399999999</v>
      </c>
      <c r="H17" s="421">
        <f t="shared" ref="H17:H19" si="5">E17/B17*100</f>
        <v>103.73584905660375</v>
      </c>
      <c r="I17" s="421">
        <f t="shared" ref="I17:I19" si="6">F17/C17*100</f>
        <v>102.03949826686642</v>
      </c>
      <c r="J17" s="421">
        <f t="shared" ref="J17:J19" si="7">G17/D17*100</f>
        <v>102.99676937148956</v>
      </c>
      <c r="L17" s="245"/>
      <c r="M17" s="245"/>
      <c r="N17" s="245"/>
      <c r="O17" s="245"/>
      <c r="P17" s="245"/>
      <c r="Q17" s="245"/>
      <c r="R17" s="245"/>
      <c r="S17" s="245"/>
      <c r="T17" s="245"/>
      <c r="U17" s="245"/>
    </row>
    <row r="18" spans="1:21" s="247" customFormat="1" ht="24.9" customHeight="1">
      <c r="A18" s="515" t="s">
        <v>360</v>
      </c>
      <c r="B18" s="457">
        <v>52.499000000000002</v>
      </c>
      <c r="C18" s="457">
        <v>123.175123</v>
      </c>
      <c r="D18" s="457">
        <v>329.37750300000005</v>
      </c>
      <c r="E18" s="421">
        <v>54.457000000000001</v>
      </c>
      <c r="F18" s="421">
        <v>125.69674400000001</v>
      </c>
      <c r="G18" s="421">
        <v>339.24774400000001</v>
      </c>
      <c r="H18" s="421">
        <f t="shared" si="5"/>
        <v>103.72959484942569</v>
      </c>
      <c r="I18" s="421">
        <f t="shared" si="6"/>
        <v>102.0471836671111</v>
      </c>
      <c r="J18" s="421">
        <f t="shared" si="7"/>
        <v>102.99663483695787</v>
      </c>
      <c r="L18" s="245"/>
      <c r="M18" s="245"/>
      <c r="N18" s="245"/>
      <c r="O18" s="245"/>
      <c r="P18" s="245"/>
      <c r="Q18" s="245"/>
      <c r="R18" s="245"/>
      <c r="S18" s="245"/>
      <c r="T18" s="245"/>
      <c r="U18" s="245"/>
    </row>
    <row r="19" spans="1:21" ht="20.100000000000001" customHeight="1">
      <c r="A19" s="254" t="s">
        <v>127</v>
      </c>
      <c r="B19" s="523">
        <v>2.1949999999999998</v>
      </c>
      <c r="C19" s="523">
        <v>2.1949999999999998</v>
      </c>
      <c r="D19" s="523">
        <v>8.7799999999999994</v>
      </c>
      <c r="E19" s="524">
        <v>2.1949999999999998</v>
      </c>
      <c r="F19" s="524">
        <v>2.1949999999999998</v>
      </c>
      <c r="G19" s="524">
        <v>8.7799999999999994</v>
      </c>
      <c r="H19" s="421">
        <f t="shared" si="5"/>
        <v>100</v>
      </c>
      <c r="I19" s="421">
        <f t="shared" si="6"/>
        <v>100</v>
      </c>
      <c r="J19" s="421">
        <f t="shared" si="7"/>
        <v>100</v>
      </c>
    </row>
    <row r="20" spans="1:21" ht="20.100000000000001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</row>
  </sheetData>
  <mergeCells count="5">
    <mergeCell ref="B4:B8"/>
    <mergeCell ref="C4:C8"/>
    <mergeCell ref="D4:D8"/>
    <mergeCell ref="H4:J4"/>
    <mergeCell ref="H5:J5"/>
  </mergeCells>
  <printOptions horizontalCentered="1"/>
  <pageMargins left="0.6692913385826772" right="0.47244094488188981" top="0.74803149606299213" bottom="0.70866141732283472" header="0.43307086614173229" footer="0.31496062992125984"/>
  <pageSetup paperSize="9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A43" sqref="A43"/>
    </sheetView>
  </sheetViews>
  <sheetFormatPr defaultColWidth="8" defaultRowHeight="15"/>
  <cols>
    <col min="1" max="1" width="2.59765625" style="16" customWidth="1"/>
    <col min="2" max="2" width="32.59765625" style="16" customWidth="1"/>
    <col min="3" max="3" width="10.59765625" style="16" customWidth="1"/>
    <col min="4" max="4" width="10.59765625" style="260" customWidth="1"/>
    <col min="5" max="6" width="12.59765625" style="260" customWidth="1"/>
    <col min="7" max="7" width="8.59765625" style="16" customWidth="1"/>
    <col min="8" max="8" width="11" style="16" customWidth="1"/>
    <col min="9" max="9" width="9.19921875" style="16" customWidth="1"/>
    <col min="10" max="12" width="8" style="16"/>
    <col min="13" max="13" width="9.8984375" style="16" customWidth="1"/>
    <col min="14" max="16384" width="8" style="16"/>
  </cols>
  <sheetData>
    <row r="1" spans="1:6" s="3" customFormat="1" ht="20.100000000000001" customHeight="1">
      <c r="A1" s="241" t="s">
        <v>414</v>
      </c>
      <c r="D1" s="255"/>
      <c r="E1" s="256"/>
      <c r="F1" s="256"/>
    </row>
    <row r="2" spans="1:6" s="3" customFormat="1" ht="20.100000000000001" customHeight="1">
      <c r="A2" s="264"/>
      <c r="D2" s="256"/>
      <c r="E2" s="256"/>
      <c r="F2" s="256"/>
    </row>
    <row r="3" spans="1:6" ht="20.100000000000001" customHeight="1">
      <c r="D3" s="256"/>
      <c r="E3" s="256"/>
      <c r="F3" s="256"/>
    </row>
    <row r="4" spans="1:6" ht="20.100000000000001" customHeight="1">
      <c r="A4" s="566"/>
      <c r="B4" s="566"/>
      <c r="C4" s="592" t="s">
        <v>83</v>
      </c>
      <c r="D4" s="592" t="s">
        <v>377</v>
      </c>
      <c r="E4" s="644" t="s">
        <v>129</v>
      </c>
      <c r="F4" s="644"/>
    </row>
    <row r="5" spans="1:6" ht="15.9" customHeight="1">
      <c r="B5" s="259"/>
      <c r="C5" s="593" t="s">
        <v>413</v>
      </c>
      <c r="D5" s="593" t="s">
        <v>16</v>
      </c>
      <c r="E5" s="156" t="s">
        <v>83</v>
      </c>
      <c r="F5" s="156" t="s">
        <v>358</v>
      </c>
    </row>
    <row r="6" spans="1:6" ht="15.9" customHeight="1">
      <c r="C6" s="593" t="s">
        <v>17</v>
      </c>
      <c r="D6" s="593" t="s">
        <v>17</v>
      </c>
      <c r="E6" s="156" t="s">
        <v>131</v>
      </c>
      <c r="F6" s="156" t="s">
        <v>17</v>
      </c>
    </row>
    <row r="7" spans="1:6" ht="20.100000000000001" customHeight="1">
      <c r="C7" s="594">
        <v>2019</v>
      </c>
      <c r="D7" s="594">
        <v>2019</v>
      </c>
      <c r="E7" s="211">
        <v>2019</v>
      </c>
      <c r="F7" s="211">
        <v>2019</v>
      </c>
    </row>
    <row r="8" spans="1:6" ht="8.25" customHeight="1">
      <c r="D8" s="156"/>
      <c r="E8" s="156"/>
      <c r="F8" s="156"/>
    </row>
    <row r="9" spans="1:6" ht="24.9" customHeight="1">
      <c r="A9" s="569" t="s">
        <v>378</v>
      </c>
      <c r="B9" s="569"/>
      <c r="C9" s="342"/>
      <c r="D9" s="342">
        <f>D10+D11+D12</f>
        <v>350</v>
      </c>
      <c r="E9" s="562"/>
      <c r="F9" s="431">
        <v>100.78</v>
      </c>
    </row>
    <row r="10" spans="1:6" ht="24.9" customHeight="1">
      <c r="A10" s="569"/>
      <c r="B10" s="569" t="s">
        <v>96</v>
      </c>
      <c r="C10" s="344"/>
      <c r="D10" s="344">
        <v>197.3</v>
      </c>
      <c r="E10" s="450"/>
      <c r="F10" s="562">
        <v>97.29</v>
      </c>
    </row>
    <row r="11" spans="1:6" ht="24.9" customHeight="1">
      <c r="A11" s="569"/>
      <c r="B11" s="569" t="s">
        <v>97</v>
      </c>
      <c r="C11" s="344"/>
      <c r="D11" s="344">
        <v>146.19</v>
      </c>
      <c r="E11" s="418"/>
      <c r="F11" s="562">
        <v>106.85</v>
      </c>
    </row>
    <row r="12" spans="1:6" ht="24.9" customHeight="1">
      <c r="A12" s="569"/>
      <c r="B12" s="569" t="s">
        <v>98</v>
      </c>
      <c r="C12" s="344"/>
      <c r="D12" s="344">
        <v>6.51</v>
      </c>
      <c r="E12" s="418"/>
      <c r="F12" s="562">
        <v>84.99</v>
      </c>
    </row>
    <row r="13" spans="1:6" ht="24.9" customHeight="1">
      <c r="A13" s="569" t="s">
        <v>379</v>
      </c>
      <c r="B13" s="569"/>
      <c r="C13" s="344"/>
      <c r="D13" s="344">
        <v>1560</v>
      </c>
      <c r="E13" s="570"/>
      <c r="F13" s="562">
        <v>102.46</v>
      </c>
    </row>
    <row r="14" spans="1:6" ht="36" customHeight="1">
      <c r="A14" s="645" t="s">
        <v>380</v>
      </c>
      <c r="B14" s="645"/>
      <c r="C14" s="344"/>
      <c r="D14" s="344">
        <v>101.15</v>
      </c>
      <c r="E14" s="418"/>
      <c r="F14" s="562">
        <v>100</v>
      </c>
    </row>
    <row r="15" spans="1:6" ht="36" customHeight="1">
      <c r="A15" s="645" t="s">
        <v>381</v>
      </c>
      <c r="B15" s="645"/>
      <c r="C15" s="344"/>
      <c r="D15" s="344">
        <v>2985</v>
      </c>
      <c r="E15" s="418"/>
      <c r="F15" s="562">
        <v>105.71</v>
      </c>
    </row>
    <row r="16" spans="1:6" ht="24.9" customHeight="1">
      <c r="A16" s="569" t="s">
        <v>382</v>
      </c>
      <c r="B16" s="569"/>
      <c r="C16" s="344">
        <v>1310</v>
      </c>
      <c r="D16" s="344">
        <v>2932.25</v>
      </c>
      <c r="E16" s="418">
        <v>57.27</v>
      </c>
      <c r="F16" s="562">
        <v>76.12</v>
      </c>
    </row>
    <row r="17" spans="1:6" ht="24.9" customHeight="1">
      <c r="A17" s="569" t="s">
        <v>383</v>
      </c>
      <c r="B17" s="569"/>
      <c r="C17" s="344">
        <v>925</v>
      </c>
      <c r="D17" s="344">
        <v>2280</v>
      </c>
      <c r="E17" s="418">
        <v>185.3</v>
      </c>
      <c r="F17" s="562">
        <v>105.07</v>
      </c>
    </row>
    <row r="18" spans="1:6" ht="24.9" customHeight="1">
      <c r="A18" s="569" t="s">
        <v>99</v>
      </c>
      <c r="B18" s="569"/>
      <c r="C18" s="344"/>
      <c r="D18" s="344"/>
      <c r="E18" s="418"/>
      <c r="F18" s="562"/>
    </row>
    <row r="19" spans="1:6" ht="24.9" customHeight="1">
      <c r="A19" s="569"/>
      <c r="B19" s="569" t="s">
        <v>384</v>
      </c>
      <c r="C19" s="344">
        <v>16925</v>
      </c>
      <c r="D19" s="344">
        <v>34692</v>
      </c>
      <c r="E19" s="418">
        <v>99.5</v>
      </c>
      <c r="F19" s="562">
        <v>102</v>
      </c>
    </row>
    <row r="20" spans="1:6" ht="24.9" customHeight="1">
      <c r="A20" s="569"/>
      <c r="B20" s="569" t="s">
        <v>385</v>
      </c>
      <c r="C20" s="344">
        <v>145860</v>
      </c>
      <c r="D20" s="344">
        <v>299790</v>
      </c>
      <c r="E20" s="418">
        <v>99.83</v>
      </c>
      <c r="F20" s="562">
        <v>102</v>
      </c>
    </row>
    <row r="21" spans="1:6" ht="24.9" customHeight="1">
      <c r="A21" s="569"/>
      <c r="B21" s="569" t="s">
        <v>386</v>
      </c>
      <c r="C21" s="344">
        <v>1445</v>
      </c>
      <c r="D21" s="344">
        <v>4702</v>
      </c>
      <c r="E21" s="418">
        <v>103.21</v>
      </c>
      <c r="F21" s="562">
        <v>105</v>
      </c>
    </row>
    <row r="22" spans="1:6" ht="24.9" customHeight="1">
      <c r="A22" s="569"/>
      <c r="B22" s="569" t="s">
        <v>387</v>
      </c>
      <c r="C22" s="344">
        <v>115</v>
      </c>
      <c r="D22" s="344">
        <v>6917</v>
      </c>
      <c r="E22" s="418">
        <v>88.46</v>
      </c>
      <c r="F22" s="562">
        <v>103</v>
      </c>
    </row>
    <row r="23" spans="1:6" ht="24.9" customHeight="1">
      <c r="A23" s="569"/>
      <c r="B23" s="569" t="s">
        <v>412</v>
      </c>
      <c r="C23" s="344">
        <v>45</v>
      </c>
      <c r="D23" s="344">
        <v>100</v>
      </c>
      <c r="E23" s="418">
        <v>0</v>
      </c>
      <c r="F23" s="562">
        <v>103.09</v>
      </c>
    </row>
    <row r="24" spans="1:6" ht="24.9" customHeight="1">
      <c r="A24" s="569"/>
      <c r="B24" s="569" t="s">
        <v>388</v>
      </c>
      <c r="C24" s="344">
        <v>35</v>
      </c>
      <c r="D24" s="344">
        <v>87</v>
      </c>
      <c r="E24" s="418">
        <v>0</v>
      </c>
      <c r="F24" s="562">
        <v>106.1</v>
      </c>
    </row>
    <row r="25" spans="1:6">
      <c r="A25" s="242"/>
      <c r="B25" s="242"/>
      <c r="C25" s="242"/>
      <c r="D25" s="293"/>
      <c r="E25" s="293"/>
      <c r="F25" s="293"/>
    </row>
    <row r="28" spans="1:6" ht="13.2">
      <c r="D28" s="261"/>
      <c r="E28" s="261"/>
      <c r="F28" s="261"/>
    </row>
    <row r="29" spans="1:6" ht="13.2">
      <c r="D29" s="261"/>
      <c r="E29" s="261"/>
      <c r="F29" s="261"/>
    </row>
    <row r="30" spans="1:6" ht="13.2">
      <c r="D30" s="261"/>
      <c r="E30" s="261"/>
      <c r="F30" s="261"/>
    </row>
    <row r="31" spans="1:6" ht="13.2">
      <c r="D31" s="262"/>
      <c r="E31" s="262"/>
      <c r="F31" s="262"/>
    </row>
    <row r="32" spans="1:6" ht="13.2">
      <c r="D32" s="261"/>
      <c r="E32" s="261"/>
      <c r="F32" s="261"/>
    </row>
    <row r="33" spans="4:6" ht="13.2">
      <c r="D33" s="261"/>
      <c r="E33" s="261"/>
      <c r="F33" s="261"/>
    </row>
    <row r="34" spans="4:6" ht="13.2">
      <c r="D34" s="261"/>
      <c r="E34" s="261"/>
      <c r="F34" s="261"/>
    </row>
    <row r="35" spans="4:6" ht="13.2">
      <c r="D35" s="262"/>
      <c r="E35" s="262"/>
      <c r="F35" s="262"/>
    </row>
    <row r="36" spans="4:6" ht="13.2">
      <c r="D36" s="261"/>
      <c r="E36" s="261"/>
      <c r="F36" s="261"/>
    </row>
    <row r="37" spans="4:6" ht="13.2">
      <c r="D37" s="261"/>
      <c r="E37" s="261"/>
      <c r="F37" s="261"/>
    </row>
    <row r="38" spans="4:6" ht="13.2">
      <c r="D38" s="261"/>
      <c r="E38" s="261"/>
      <c r="F38" s="261"/>
    </row>
  </sheetData>
  <mergeCells count="3">
    <mergeCell ref="E4:F4"/>
    <mergeCell ref="A14:B14"/>
    <mergeCell ref="A15:B15"/>
  </mergeCells>
  <pageMargins left="0.86614173228346458" right="0.47244094488188981" top="0.74803149606299213" bottom="0.51181102362204722" header="0.43307086614173229" footer="0.31496062992125984"/>
  <pageSetup paperSize="9" firstPageNumber="15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8"/>
  <sheetViews>
    <sheetView workbookViewId="0">
      <selection activeCell="H4" sqref="H4:J4"/>
    </sheetView>
  </sheetViews>
  <sheetFormatPr defaultColWidth="8" defaultRowHeight="13.2"/>
  <cols>
    <col min="1" max="1" width="25.59765625" style="16" customWidth="1"/>
    <col min="2" max="4" width="9.59765625" style="16" hidden="1" customWidth="1"/>
    <col min="5" max="10" width="9.59765625" style="16" customWidth="1"/>
    <col min="11" max="11" width="1.8984375" style="16" customWidth="1"/>
    <col min="12" max="12" width="14.19921875" style="16" customWidth="1"/>
    <col min="13" max="13" width="2.8984375" style="16" customWidth="1"/>
    <col min="14" max="14" width="2.59765625" style="16" customWidth="1"/>
    <col min="15" max="15" width="2.8984375" style="16" customWidth="1"/>
    <col min="16" max="18" width="11.59765625" style="16" customWidth="1"/>
    <col min="19" max="16384" width="8" style="16"/>
  </cols>
  <sheetData>
    <row r="1" spans="1:21" s="3" customFormat="1" ht="20.100000000000001" customHeight="1">
      <c r="A1" s="263" t="s">
        <v>365</v>
      </c>
      <c r="B1" s="263"/>
      <c r="C1" s="263"/>
      <c r="D1" s="263"/>
      <c r="E1" s="263"/>
      <c r="F1" s="264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3" customFormat="1" ht="20.100000000000001" customHeight="1">
      <c r="A2" s="525" t="s">
        <v>356</v>
      </c>
      <c r="B2" s="263"/>
      <c r="C2" s="263"/>
      <c r="D2" s="263"/>
      <c r="E2" s="264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0.100000000000001" customHeight="1">
      <c r="A3" s="259"/>
      <c r="B3" s="259"/>
      <c r="C3" s="259"/>
      <c r="D3" s="259"/>
      <c r="E3" s="265"/>
      <c r="F3" s="265"/>
      <c r="G3" s="265"/>
      <c r="H3" s="266"/>
      <c r="I3" s="267"/>
      <c r="J3" s="266" t="s">
        <v>452</v>
      </c>
    </row>
    <row r="4" spans="1:21" ht="24.9" customHeight="1">
      <c r="A4" s="257"/>
      <c r="B4" s="646" t="s">
        <v>366</v>
      </c>
      <c r="C4" s="646" t="s">
        <v>362</v>
      </c>
      <c r="D4" s="646" t="s">
        <v>357</v>
      </c>
      <c r="E4" s="461" t="s">
        <v>128</v>
      </c>
      <c r="F4" s="461" t="s">
        <v>15</v>
      </c>
      <c r="G4" s="461" t="s">
        <v>15</v>
      </c>
      <c r="H4" s="644" t="s">
        <v>130</v>
      </c>
      <c r="I4" s="644"/>
      <c r="J4" s="644"/>
    </row>
    <row r="5" spans="1:21" ht="15.9" customHeight="1">
      <c r="B5" s="647"/>
      <c r="C5" s="647"/>
      <c r="D5" s="647"/>
      <c r="E5" s="156" t="s">
        <v>317</v>
      </c>
      <c r="F5" s="156" t="s">
        <v>318</v>
      </c>
      <c r="G5" s="156" t="s">
        <v>17</v>
      </c>
      <c r="H5" s="156" t="s">
        <v>319</v>
      </c>
      <c r="I5" s="156" t="s">
        <v>320</v>
      </c>
      <c r="J5" s="156" t="s">
        <v>358</v>
      </c>
    </row>
    <row r="6" spans="1:21" ht="15.9" customHeight="1">
      <c r="B6" s="647"/>
      <c r="C6" s="647"/>
      <c r="D6" s="647"/>
      <c r="E6" s="156" t="s">
        <v>17</v>
      </c>
      <c r="F6" s="156" t="s">
        <v>17</v>
      </c>
      <c r="G6" s="156">
        <v>2019</v>
      </c>
      <c r="H6" s="156" t="s">
        <v>17</v>
      </c>
      <c r="I6" s="156" t="s">
        <v>17</v>
      </c>
      <c r="J6" s="156" t="s">
        <v>17</v>
      </c>
    </row>
    <row r="7" spans="1:21" ht="15.9" customHeight="1">
      <c r="B7" s="647"/>
      <c r="C7" s="647"/>
      <c r="D7" s="647"/>
      <c r="E7" s="211">
        <v>2019</v>
      </c>
      <c r="F7" s="211">
        <v>2019</v>
      </c>
      <c r="G7" s="211"/>
      <c r="H7" s="211">
        <v>2019</v>
      </c>
      <c r="I7" s="211">
        <v>2019</v>
      </c>
      <c r="J7" s="211">
        <v>2019</v>
      </c>
    </row>
    <row r="8" spans="1:21" ht="20.100000000000001" customHeight="1">
      <c r="E8" s="156"/>
      <c r="F8" s="156"/>
      <c r="G8" s="156"/>
      <c r="H8" s="156"/>
      <c r="I8" s="156"/>
      <c r="J8" s="156"/>
    </row>
    <row r="9" spans="1:21" ht="20.100000000000001" customHeight="1">
      <c r="A9" s="268" t="s">
        <v>100</v>
      </c>
      <c r="B9" s="526">
        <f>SUM(B10:B12)</f>
        <v>130.26409799999999</v>
      </c>
      <c r="C9" s="526">
        <f t="shared" ref="C9:D9" si="0">SUM(C10:C12)</f>
        <v>147.59931416666666</v>
      </c>
      <c r="D9" s="526">
        <f t="shared" si="0"/>
        <v>486.80376566666661</v>
      </c>
      <c r="E9" s="527">
        <f>SUM(E10:E12)</f>
        <v>130.51830999999999</v>
      </c>
      <c r="F9" s="527">
        <f>SUM(F10:F12)</f>
        <v>181.80692999999999</v>
      </c>
      <c r="G9" s="459">
        <f>G10+G11+G12</f>
        <v>562.19503799999995</v>
      </c>
      <c r="H9" s="459">
        <f>E9/B9*100</f>
        <v>100.19515123806406</v>
      </c>
      <c r="I9" s="459">
        <f t="shared" ref="I9:I20" si="1">F9/C9*100</f>
        <v>123.17599917483808</v>
      </c>
      <c r="J9" s="459">
        <f t="shared" ref="J9:J20" si="2">G9/D9*100</f>
        <v>115.48699448330821</v>
      </c>
      <c r="K9" s="262"/>
    </row>
    <row r="10" spans="1:21" ht="24.9" customHeight="1">
      <c r="A10" s="269" t="s">
        <v>101</v>
      </c>
      <c r="B10" s="528">
        <f t="shared" ref="B10:C10" si="3">B14+B18</f>
        <v>127.52199999999999</v>
      </c>
      <c r="C10" s="528">
        <f t="shared" si="3"/>
        <v>142.8073565</v>
      </c>
      <c r="D10" s="404">
        <v>473.14299999999997</v>
      </c>
      <c r="E10" s="404">
        <v>128.435</v>
      </c>
      <c r="F10" s="404">
        <v>178.39699999999999</v>
      </c>
      <c r="G10" s="404">
        <v>551.26099999999997</v>
      </c>
      <c r="H10" s="460">
        <f t="shared" ref="H10:H20" si="4">E10/B10*100</f>
        <v>100.71595489405752</v>
      </c>
      <c r="I10" s="460">
        <f t="shared" si="1"/>
        <v>124.9214356824818</v>
      </c>
      <c r="J10" s="460">
        <f t="shared" si="2"/>
        <v>116.51044187486659</v>
      </c>
    </row>
    <row r="11" spans="1:21" ht="24.9" customHeight="1">
      <c r="A11" s="270" t="s">
        <v>102</v>
      </c>
      <c r="B11" s="529">
        <f t="shared" ref="B11:C11" si="5">B15+B19</f>
        <v>8.098000000000001E-3</v>
      </c>
      <c r="C11" s="529">
        <f t="shared" si="5"/>
        <v>5.0291000000000002E-2</v>
      </c>
      <c r="D11" s="537">
        <v>0.142099</v>
      </c>
      <c r="E11" s="534">
        <v>2.31E-3</v>
      </c>
      <c r="F11" s="534">
        <v>5.9300000000000004E-3</v>
      </c>
      <c r="G11" s="534">
        <v>1.2788000000000001E-2</v>
      </c>
      <c r="H11" s="460">
        <f t="shared" si="4"/>
        <v>28.525561867127681</v>
      </c>
      <c r="I11" s="460">
        <f t="shared" si="1"/>
        <v>11.791374202143524</v>
      </c>
      <c r="J11" s="460">
        <f t="shared" si="2"/>
        <v>8.999359601404656</v>
      </c>
    </row>
    <row r="12" spans="1:21" ht="24.9" customHeight="1">
      <c r="A12" s="270" t="s">
        <v>103</v>
      </c>
      <c r="B12" s="529">
        <f t="shared" ref="B12:C12" si="6">B16+B20</f>
        <v>2.734</v>
      </c>
      <c r="C12" s="529">
        <f t="shared" si="6"/>
        <v>4.7416666666666663</v>
      </c>
      <c r="D12" s="404">
        <v>13.518666666666666</v>
      </c>
      <c r="E12" s="404">
        <v>2.081</v>
      </c>
      <c r="F12" s="404">
        <v>3.4039999999999999</v>
      </c>
      <c r="G12" s="404">
        <v>10.921250000000001</v>
      </c>
      <c r="H12" s="460">
        <f t="shared" si="4"/>
        <v>76.115581565471828</v>
      </c>
      <c r="I12" s="460">
        <f t="shared" si="1"/>
        <v>71.789103690685423</v>
      </c>
      <c r="J12" s="460">
        <f t="shared" si="2"/>
        <v>80.786443436236326</v>
      </c>
    </row>
    <row r="13" spans="1:21" ht="24.9" customHeight="1">
      <c r="A13" s="268" t="s">
        <v>104</v>
      </c>
      <c r="B13" s="527">
        <f t="shared" ref="B13:D13" si="7">SUM(B14:B16)</f>
        <v>124.94999999999999</v>
      </c>
      <c r="C13" s="527">
        <f t="shared" si="7"/>
        <v>139.93202316666665</v>
      </c>
      <c r="D13" s="527">
        <f t="shared" si="7"/>
        <v>463.70266666666663</v>
      </c>
      <c r="E13" s="527">
        <f>SUM(E14:E16)</f>
        <v>126.44825</v>
      </c>
      <c r="F13" s="530">
        <f>SUM(F14:F16)</f>
        <v>175.80599999999998</v>
      </c>
      <c r="G13" s="452">
        <f>G14+G15+G16</f>
        <v>542.63150000000007</v>
      </c>
      <c r="H13" s="459">
        <f t="shared" si="4"/>
        <v>101.19907963185275</v>
      </c>
      <c r="I13" s="459">
        <f t="shared" si="1"/>
        <v>125.63671704410753</v>
      </c>
      <c r="J13" s="459">
        <f t="shared" si="2"/>
        <v>117.02143183706804</v>
      </c>
    </row>
    <row r="14" spans="1:21" ht="24.9" customHeight="1">
      <c r="A14" s="269" t="s">
        <v>101</v>
      </c>
      <c r="B14" s="531">
        <v>124.47199999999999</v>
      </c>
      <c r="C14" s="531">
        <v>139.32435649999999</v>
      </c>
      <c r="D14" s="404">
        <v>461.57299999999998</v>
      </c>
      <c r="E14" s="404">
        <v>126.11499999999999</v>
      </c>
      <c r="F14" s="404">
        <v>175.39699999999999</v>
      </c>
      <c r="G14" s="404">
        <v>541.221</v>
      </c>
      <c r="H14" s="460">
        <f t="shared" si="4"/>
        <v>101.31997557683657</v>
      </c>
      <c r="I14" s="460">
        <f t="shared" si="1"/>
        <v>125.8911251458032</v>
      </c>
      <c r="J14" s="460">
        <f t="shared" si="2"/>
        <v>117.25577535947727</v>
      </c>
    </row>
    <row r="15" spans="1:21" ht="24.9" customHeight="1">
      <c r="A15" s="270" t="s">
        <v>102</v>
      </c>
      <c r="B15" s="532">
        <v>8.0000000000000002E-3</v>
      </c>
      <c r="C15" s="532">
        <v>4.9000000000000002E-2</v>
      </c>
      <c r="D15" s="537">
        <v>0.14000000000000001</v>
      </c>
      <c r="E15" s="534">
        <v>2.2499999999999998E-3</v>
      </c>
      <c r="F15" s="534">
        <v>5.0000000000000001E-3</v>
      </c>
      <c r="G15" s="534">
        <v>1.125E-2</v>
      </c>
      <c r="H15" s="460">
        <f t="shared" si="4"/>
        <v>28.125</v>
      </c>
      <c r="I15" s="460">
        <f t="shared" si="1"/>
        <v>10.204081632653061</v>
      </c>
      <c r="J15" s="460">
        <f t="shared" si="2"/>
        <v>8.0357142857142847</v>
      </c>
    </row>
    <row r="16" spans="1:21" ht="24.9" customHeight="1">
      <c r="A16" s="270" t="s">
        <v>103</v>
      </c>
      <c r="B16" s="456">
        <v>0.47</v>
      </c>
      <c r="C16" s="456">
        <v>0.55866666666666676</v>
      </c>
      <c r="D16" s="537">
        <v>1.9896666666666665</v>
      </c>
      <c r="E16" s="565">
        <v>0.33100000000000002</v>
      </c>
      <c r="F16" s="565">
        <v>0.40400000000000003</v>
      </c>
      <c r="G16" s="565">
        <v>1.3992500000000001</v>
      </c>
      <c r="H16" s="460">
        <f t="shared" si="4"/>
        <v>70.425531914893625</v>
      </c>
      <c r="I16" s="460">
        <f t="shared" si="1"/>
        <v>72.315035799522661</v>
      </c>
      <c r="J16" s="460">
        <f t="shared" si="2"/>
        <v>70.325850226168555</v>
      </c>
    </row>
    <row r="17" spans="1:10" ht="24.9" customHeight="1">
      <c r="A17" s="268" t="s">
        <v>105</v>
      </c>
      <c r="B17" s="527">
        <f>SUM(B18:B20)</f>
        <v>5.3140979999999995</v>
      </c>
      <c r="C17" s="527">
        <f t="shared" ref="C17:G17" si="8">SUM(C18:C20)</f>
        <v>7.6672910000000005</v>
      </c>
      <c r="D17" s="527">
        <f t="shared" si="8"/>
        <v>23.101098999999998</v>
      </c>
      <c r="E17" s="527">
        <f t="shared" si="8"/>
        <v>4.0700599999999998</v>
      </c>
      <c r="F17" s="527">
        <f t="shared" si="8"/>
        <v>6.0009300000000003</v>
      </c>
      <c r="G17" s="527">
        <f t="shared" si="8"/>
        <v>19.563538000000001</v>
      </c>
      <c r="H17" s="459">
        <f t="shared" si="4"/>
        <v>76.589855888995658</v>
      </c>
      <c r="I17" s="459">
        <f t="shared" si="1"/>
        <v>78.266626374295683</v>
      </c>
      <c r="J17" s="459">
        <f t="shared" si="2"/>
        <v>84.686611662934325</v>
      </c>
    </row>
    <row r="18" spans="1:10" ht="24.9" customHeight="1">
      <c r="A18" s="269" t="s">
        <v>101</v>
      </c>
      <c r="B18" s="535">
        <v>3.05</v>
      </c>
      <c r="C18" s="535">
        <v>3.4830000000000001</v>
      </c>
      <c r="D18" s="535">
        <v>11.57</v>
      </c>
      <c r="E18" s="457">
        <v>2.3199999999999998</v>
      </c>
      <c r="F18" s="404">
        <v>3</v>
      </c>
      <c r="G18" s="404">
        <v>10.039999999999999</v>
      </c>
      <c r="H18" s="460">
        <f t="shared" si="4"/>
        <v>76.065573770491795</v>
      </c>
      <c r="I18" s="460">
        <f t="shared" si="1"/>
        <v>86.132644272179149</v>
      </c>
      <c r="J18" s="460">
        <f t="shared" si="2"/>
        <v>86.776145203111483</v>
      </c>
    </row>
    <row r="19" spans="1:10" ht="24.9" customHeight="1">
      <c r="A19" s="270" t="s">
        <v>102</v>
      </c>
      <c r="B19" s="536">
        <v>9.800000000000001E-5</v>
      </c>
      <c r="C19" s="536">
        <v>1.2909999999999998E-3</v>
      </c>
      <c r="D19" s="536">
        <v>2.0989999999999997E-3</v>
      </c>
      <c r="E19" s="533">
        <v>5.9999999999999995E-5</v>
      </c>
      <c r="F19" s="534">
        <v>9.2999999999999995E-4</v>
      </c>
      <c r="G19" s="534">
        <v>1.5380000000000003E-3</v>
      </c>
      <c r="H19" s="460">
        <f t="shared" si="4"/>
        <v>61.224489795918359</v>
      </c>
      <c r="I19" s="460">
        <f t="shared" si="1"/>
        <v>72.037180480247869</v>
      </c>
      <c r="J19" s="460">
        <f t="shared" si="2"/>
        <v>73.2729871367318</v>
      </c>
    </row>
    <row r="20" spans="1:10" ht="24.9" customHeight="1">
      <c r="A20" s="270" t="s">
        <v>103</v>
      </c>
      <c r="B20" s="456">
        <v>2.2639999999999998</v>
      </c>
      <c r="C20" s="456">
        <v>4.1829999999999998</v>
      </c>
      <c r="D20" s="456">
        <v>11.529</v>
      </c>
      <c r="E20" s="405">
        <v>1.75</v>
      </c>
      <c r="F20" s="405">
        <v>3</v>
      </c>
      <c r="G20" s="405">
        <v>9.5220000000000002</v>
      </c>
      <c r="H20" s="460">
        <f t="shared" si="4"/>
        <v>77.296819787985868</v>
      </c>
      <c r="I20" s="460">
        <f t="shared" si="1"/>
        <v>71.718862060721975</v>
      </c>
      <c r="J20" s="460">
        <f t="shared" si="2"/>
        <v>82.591725214676032</v>
      </c>
    </row>
    <row r="21" spans="1:10" ht="20.100000000000001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0" ht="20.100000000000001" customHeight="1"/>
    <row r="23" spans="1:10" ht="20.100000000000001" customHeight="1"/>
    <row r="24" spans="1:10" ht="20.100000000000001" customHeight="1"/>
    <row r="25" spans="1:10" ht="20.100000000000001" customHeight="1"/>
    <row r="26" spans="1:10" ht="20.100000000000001" customHeight="1"/>
    <row r="27" spans="1:10" ht="24.9" customHeight="1"/>
    <row r="28" spans="1:10" ht="24.9" customHeight="1"/>
  </sheetData>
  <mergeCells count="4">
    <mergeCell ref="B4:B7"/>
    <mergeCell ref="C4:C7"/>
    <mergeCell ref="D4:D7"/>
    <mergeCell ref="H4:J4"/>
  </mergeCells>
  <printOptions horizontalCentered="1"/>
  <pageMargins left="0.6692913385826772" right="0.47244094488188981" top="0.74803149606299213" bottom="0.70866141732283472" header="0.43307086614173229" footer="0.31496062992125984"/>
  <pageSetup paperSize="9" firstPageNumber="1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bia</vt:lpstr>
      <vt:lpstr>1.GDP</vt:lpstr>
      <vt:lpstr>2.Nong nghiep</vt:lpstr>
      <vt:lpstr>3.Cay hang nam</vt:lpstr>
      <vt:lpstr>4. Cay lau nam</vt:lpstr>
      <vt:lpstr>5.Chan nuoi</vt:lpstr>
      <vt:lpstr>6. SP chan nuoi</vt:lpstr>
      <vt:lpstr>7.Lam nghiep</vt:lpstr>
      <vt:lpstr>8.Thủy sản</vt:lpstr>
      <vt:lpstr>9.IIPthang</vt:lpstr>
      <vt:lpstr>10.IIPquy</vt:lpstr>
      <vt:lpstr>11.SPCNthang</vt:lpstr>
      <vt:lpstr>12.SPCNquy</vt:lpstr>
      <vt:lpstr>13.VĐTTXH</vt:lpstr>
      <vt:lpstr>14.VonNSNNthang</vt:lpstr>
      <vt:lpstr>15.VonNSNNquy</vt:lpstr>
      <vt:lpstr>16.DTBLthang</vt:lpstr>
      <vt:lpstr>17.DTBLquy</vt:lpstr>
      <vt:lpstr>18.DTLuutruthang</vt:lpstr>
      <vt:lpstr>19.DTluutruquy</vt:lpstr>
      <vt:lpstr>20.CPI</vt:lpstr>
      <vt:lpstr>21.DT vận tải</vt:lpstr>
      <vt:lpstr>22. DT Vtai quy</vt:lpstr>
      <vt:lpstr>23.Vantaithang</vt:lpstr>
      <vt:lpstr>24.Vantaiquy</vt:lpstr>
      <vt:lpstr>25.XHMT</vt:lpstr>
      <vt:lpstr>'10.IIPquy'!Print_Titles</vt:lpstr>
      <vt:lpstr>'11.SPCNthang'!Print_Titles</vt:lpstr>
      <vt:lpstr>'12.SPCNquy'!Print_Titles</vt:lpstr>
      <vt:lpstr>'4. Cay lau nam'!Print_Titles</vt:lpstr>
      <vt:lpstr>'9.IIPthang'!Print_Titles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2019-12-25T02:56:43Z</cp:lastPrinted>
  <dcterms:created xsi:type="dcterms:W3CDTF">2018-08-01T13:07:17Z</dcterms:created>
  <dcterms:modified xsi:type="dcterms:W3CDTF">2020-01-17T01:35:34Z</dcterms:modified>
</cp:coreProperties>
</file>